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800" windowWidth="13860" windowHeight="5385" firstSheet="2" activeTab="2"/>
  </bookViews>
  <sheets>
    <sheet name="データベース" sheetId="1" state="hidden" r:id="rId1"/>
    <sheet name="作業sheet" sheetId="2" state="hidden" r:id="rId2"/>
    <sheet name="時マヤsheet" sheetId="4" r:id="rId3"/>
    <sheet name="52_4周期　" sheetId="7" r:id="rId4"/>
    <sheet name="チーム流れチェッカー" sheetId="8" r:id="rId5"/>
    <sheet name="注意事項" sheetId="9" r:id="rId6"/>
  </sheets>
  <definedNames>
    <definedName name="_xlnm._FilterDatabase" localSheetId="0" hidden="1">データベース!$A$1:$Q$624</definedName>
    <definedName name="_xlnm.Print_Area" localSheetId="3">'52_4周期　'!$A:$P</definedName>
    <definedName name="_xlnm.Print_Titles" localSheetId="3">'52_4周期　'!$1:$5</definedName>
    <definedName name="シンボル">データベース!$M$27:$M$46</definedName>
    <definedName name="黄色い種">データベース!$M$45</definedName>
    <definedName name="黄色い人">データベース!$M$42</definedName>
    <definedName name="黄色い星">データベース!$M$46</definedName>
    <definedName name="黄色い戦士">データベース!$M$43</definedName>
    <definedName name="黄色い太陽">データベース!$M$44</definedName>
    <definedName name="願望">INDIRECT(作業sheet!$B$8)</definedName>
    <definedName name="行動">INDIRECT(作業sheet!$B$7)</definedName>
    <definedName name="青い猿">データベース!$M$37</definedName>
    <definedName name="青い手">データベース!$M$41</definedName>
    <definedName name="青い鷹">データベース!$M$38</definedName>
    <definedName name="青い夜">データベース!$M$40</definedName>
    <definedName name="青い嵐">データベース!$M$39</definedName>
    <definedName name="赤い空を歩く者">データベース!$M$28</definedName>
    <definedName name="赤い月">データベース!$M$27</definedName>
    <definedName name="赤い蛇">データベース!$M$31</definedName>
    <definedName name="赤い地球">データベース!$M$29</definedName>
    <definedName name="赤い龍">データベース!$M$30</definedName>
    <definedName name="白い鏡">データベース!$M$34</definedName>
    <definedName name="白い犬">データベース!$M$32</definedName>
    <definedName name="白い世界の橋渡">データベース!$M$36</definedName>
    <definedName name="白い風">データベース!$M$35</definedName>
    <definedName name="白い魔法使い">データベース!$M$33</definedName>
  </definedNames>
  <calcPr calcId="145621"/>
</workbook>
</file>

<file path=xl/calcChain.xml><?xml version="1.0" encoding="utf-8"?>
<calcChain xmlns="http://schemas.openxmlformats.org/spreadsheetml/2006/main">
  <c r="E10" i="4" l="1"/>
  <c r="E9" i="4"/>
  <c r="D8" i="2"/>
  <c r="D7" i="2"/>
  <c r="G2" i="7" l="1"/>
  <c r="J1" i="7" l="1"/>
  <c r="N1" i="7"/>
  <c r="L1" i="7"/>
  <c r="AA60" i="7"/>
  <c r="Z60" i="7"/>
  <c r="Y60" i="7"/>
  <c r="X60" i="7"/>
  <c r="V60" i="7"/>
  <c r="U60" i="7"/>
  <c r="T60" i="7"/>
  <c r="S60" i="7"/>
  <c r="AA4" i="7"/>
  <c r="Z4" i="7"/>
  <c r="Y4" i="7"/>
  <c r="X4" i="7"/>
  <c r="V4" i="7"/>
  <c r="U4" i="7"/>
  <c r="T4" i="7"/>
  <c r="S4" i="7"/>
  <c r="A6" i="7" l="1"/>
  <c r="A7" i="7" s="1"/>
  <c r="B7" i="7" s="1"/>
  <c r="E7" i="7" s="1"/>
  <c r="C4" i="7"/>
  <c r="C51" i="7" s="1"/>
  <c r="A4" i="7"/>
  <c r="N10" i="8"/>
  <c r="K10" i="8"/>
  <c r="H10" i="8"/>
  <c r="N11" i="8"/>
  <c r="K11" i="8"/>
  <c r="H11" i="8"/>
  <c r="E11" i="8"/>
  <c r="B11" i="8"/>
  <c r="E10" i="8"/>
  <c r="B10" i="8"/>
  <c r="C30" i="2"/>
  <c r="E24" i="2"/>
  <c r="A13" i="8"/>
  <c r="A14" i="8" s="1"/>
  <c r="A15" i="8" s="1"/>
  <c r="A16" i="8" s="1"/>
  <c r="A17" i="8" s="1"/>
  <c r="A18" i="8" s="1"/>
  <c r="A19" i="8" s="1"/>
  <c r="A20" i="8" s="1"/>
  <c r="A21" i="8" s="1"/>
  <c r="A22" i="8" s="1"/>
  <c r="E8" i="8"/>
  <c r="D28" i="2"/>
  <c r="D29" i="2"/>
  <c r="D30" i="2"/>
  <c r="D31" i="2"/>
  <c r="D27" i="2"/>
  <c r="B28" i="2"/>
  <c r="E28" i="2" s="1"/>
  <c r="G28" i="2" s="1"/>
  <c r="C28" i="2"/>
  <c r="B29" i="2"/>
  <c r="E29" i="2" s="1"/>
  <c r="C29" i="2"/>
  <c r="B30" i="2"/>
  <c r="E30" i="2" s="1"/>
  <c r="G30" i="2" s="1"/>
  <c r="B31" i="2"/>
  <c r="E31" i="2" s="1"/>
  <c r="C31" i="2"/>
  <c r="C27" i="2"/>
  <c r="B27" i="2"/>
  <c r="E27" i="2" s="1"/>
  <c r="G27" i="2" s="1"/>
  <c r="A28" i="2"/>
  <c r="A29" i="2"/>
  <c r="A30" i="2"/>
  <c r="A31" i="2"/>
  <c r="A27" i="2"/>
  <c r="B25" i="2"/>
  <c r="B6" i="7" l="1"/>
  <c r="E6" i="7" s="1"/>
  <c r="F6" i="7" s="1"/>
  <c r="G6" i="7" s="1"/>
  <c r="C19" i="7"/>
  <c r="C7" i="7"/>
  <c r="C37" i="7"/>
  <c r="C13" i="7"/>
  <c r="C31" i="7"/>
  <c r="C11" i="7"/>
  <c r="C52" i="7"/>
  <c r="C20" i="7"/>
  <c r="C43" i="7"/>
  <c r="C17" i="7"/>
  <c r="C38" i="7"/>
  <c r="C35" i="7"/>
  <c r="C32" i="7"/>
  <c r="C56" i="7"/>
  <c r="C53" i="7"/>
  <c r="C50" i="7"/>
  <c r="C33" i="7"/>
  <c r="C30" i="7"/>
  <c r="C23" i="7"/>
  <c r="C8" i="7"/>
  <c r="C24" i="7"/>
  <c r="C59" i="7"/>
  <c r="C21" i="7"/>
  <c r="C44" i="7"/>
  <c r="C39" i="7"/>
  <c r="C36" i="7"/>
  <c r="C41" i="7"/>
  <c r="C57" i="7"/>
  <c r="C54" i="7"/>
  <c r="C26" i="7"/>
  <c r="C14" i="7"/>
  <c r="C27" i="7"/>
  <c r="C15" i="7"/>
  <c r="C12" i="7"/>
  <c r="C28" i="7"/>
  <c r="C9" i="7"/>
  <c r="C25" i="7"/>
  <c r="C60" i="7"/>
  <c r="C47" i="7"/>
  <c r="C40" i="7"/>
  <c r="C45" i="7"/>
  <c r="C42" i="7"/>
  <c r="C58" i="7"/>
  <c r="C18" i="7"/>
  <c r="C16" i="7"/>
  <c r="C29" i="7"/>
  <c r="C55" i="7"/>
  <c r="C48" i="7"/>
  <c r="C49" i="7"/>
  <c r="C46" i="7"/>
  <c r="C10" i="7"/>
  <c r="C22" i="7"/>
  <c r="G29" i="2"/>
  <c r="H29" i="2" s="1"/>
  <c r="G31" i="2"/>
  <c r="C34" i="7"/>
  <c r="C6" i="7"/>
  <c r="B4" i="7"/>
  <c r="E4" i="7" s="1"/>
  <c r="F4" i="7" s="1"/>
  <c r="D7" i="7"/>
  <c r="F7" i="7"/>
  <c r="A8" i="7"/>
  <c r="B8" i="7" s="1"/>
  <c r="E8" i="7" s="1"/>
  <c r="D6" i="7"/>
  <c r="H30" i="2"/>
  <c r="H28" i="2"/>
  <c r="H27" i="2"/>
  <c r="J27" i="2" s="1"/>
  <c r="H31" i="2"/>
  <c r="J31" i="2" s="1"/>
  <c r="D25" i="2"/>
  <c r="C25" i="2"/>
  <c r="I6" i="7" l="1"/>
  <c r="X5" i="7" s="1"/>
  <c r="H6" i="7"/>
  <c r="M29" i="2"/>
  <c r="J10" i="8" s="1"/>
  <c r="J29" i="2"/>
  <c r="K30" i="2"/>
  <c r="L10" i="8" s="1"/>
  <c r="J30" i="2"/>
  <c r="M28" i="2"/>
  <c r="P10" i="8" s="1"/>
  <c r="J28" i="2"/>
  <c r="N27" i="2"/>
  <c r="D11" i="8" s="1"/>
  <c r="I4" i="7"/>
  <c r="AA3" i="7" s="1"/>
  <c r="G4" i="7"/>
  <c r="U3" i="7" s="1"/>
  <c r="H4" i="7"/>
  <c r="I7" i="7"/>
  <c r="G7" i="7"/>
  <c r="Y5" i="7"/>
  <c r="T5" i="7"/>
  <c r="S5" i="7"/>
  <c r="V5" i="7"/>
  <c r="U5" i="7"/>
  <c r="D8" i="7"/>
  <c r="A9" i="7"/>
  <c r="B9" i="7" s="1"/>
  <c r="E9" i="7" s="1"/>
  <c r="F8" i="7"/>
  <c r="H7" i="7"/>
  <c r="M30" i="2"/>
  <c r="N30" i="2"/>
  <c r="M11" i="8" s="1"/>
  <c r="L30" i="2"/>
  <c r="L11" i="8" s="1"/>
  <c r="K31" i="2"/>
  <c r="O10" i="8" s="1"/>
  <c r="L31" i="2"/>
  <c r="O11" i="8" s="1"/>
  <c r="K27" i="2"/>
  <c r="C10" i="8" s="1"/>
  <c r="M27" i="2"/>
  <c r="D10" i="8" s="1"/>
  <c r="L27" i="2"/>
  <c r="C11" i="8" s="1"/>
  <c r="K28" i="2"/>
  <c r="F10" i="8" s="1"/>
  <c r="L28" i="2"/>
  <c r="F11" i="8" s="1"/>
  <c r="N28" i="2"/>
  <c r="G11" i="8" s="1"/>
  <c r="K29" i="2"/>
  <c r="I10" i="8" s="1"/>
  <c r="L29" i="2"/>
  <c r="I11" i="8" s="1"/>
  <c r="F28" i="2"/>
  <c r="F29" i="2"/>
  <c r="F30" i="2"/>
  <c r="F31" i="2"/>
  <c r="F27" i="2"/>
  <c r="M31" i="2"/>
  <c r="N31" i="2"/>
  <c r="P11" i="8" s="1"/>
  <c r="N29" i="2"/>
  <c r="J11" i="8" s="1"/>
  <c r="Y3" i="7" l="1"/>
  <c r="Z5" i="7"/>
  <c r="AA5" i="7"/>
  <c r="T3" i="7"/>
  <c r="X3" i="7"/>
  <c r="G10" i="8"/>
  <c r="M10" i="8"/>
  <c r="V3" i="7"/>
  <c r="Z3" i="7"/>
  <c r="S3" i="7"/>
  <c r="I8" i="7"/>
  <c r="G8" i="7"/>
  <c r="H8" i="7"/>
  <c r="X6" i="7"/>
  <c r="AA6" i="7"/>
  <c r="Z6" i="7"/>
  <c r="Y6" i="7"/>
  <c r="S6" i="7"/>
  <c r="V6" i="7"/>
  <c r="U6" i="7"/>
  <c r="T6" i="7"/>
  <c r="A10" i="7"/>
  <c r="B10" i="7" s="1"/>
  <c r="E10" i="7" s="1"/>
  <c r="F9" i="7"/>
  <c r="D9" i="7"/>
  <c r="G35" i="2"/>
  <c r="G47" i="2" s="1"/>
  <c r="A47" i="2" s="1"/>
  <c r="G39" i="2"/>
  <c r="G51" i="2" s="1"/>
  <c r="A51" i="2" s="1"/>
  <c r="G43" i="2"/>
  <c r="G55" i="2" s="1"/>
  <c r="A55" i="2" s="1"/>
  <c r="G36" i="2"/>
  <c r="G48" i="2" s="1"/>
  <c r="A48" i="2" s="1"/>
  <c r="G40" i="2"/>
  <c r="G52" i="2" s="1"/>
  <c r="A52" i="2" s="1"/>
  <c r="G37" i="2"/>
  <c r="G49" i="2" s="1"/>
  <c r="A49" i="2" s="1"/>
  <c r="G41" i="2"/>
  <c r="G53" i="2" s="1"/>
  <c r="A53" i="2" s="1"/>
  <c r="G38" i="2"/>
  <c r="G50" i="2" s="1"/>
  <c r="A50" i="2" s="1"/>
  <c r="G42" i="2"/>
  <c r="G54" i="2" s="1"/>
  <c r="A54" i="2" s="1"/>
  <c r="I34" i="2"/>
  <c r="I46" i="2" s="1"/>
  <c r="C46" i="2" s="1"/>
  <c r="I37" i="2"/>
  <c r="I49" i="2" s="1"/>
  <c r="C49" i="2" s="1"/>
  <c r="I41" i="2"/>
  <c r="I53" i="2" s="1"/>
  <c r="C53" i="2" s="1"/>
  <c r="I38" i="2"/>
  <c r="I50" i="2" s="1"/>
  <c r="C50" i="2" s="1"/>
  <c r="I42" i="2"/>
  <c r="I54" i="2" s="1"/>
  <c r="C54" i="2" s="1"/>
  <c r="I35" i="2"/>
  <c r="I47" i="2" s="1"/>
  <c r="C47" i="2" s="1"/>
  <c r="I39" i="2"/>
  <c r="I51" i="2" s="1"/>
  <c r="C51" i="2" s="1"/>
  <c r="I43" i="2"/>
  <c r="I55" i="2" s="1"/>
  <c r="C55" i="2" s="1"/>
  <c r="I36" i="2"/>
  <c r="I48" i="2" s="1"/>
  <c r="C48" i="2" s="1"/>
  <c r="I40" i="2"/>
  <c r="I52" i="2" s="1"/>
  <c r="C52" i="2" s="1"/>
  <c r="H34" i="2"/>
  <c r="H46" i="2" s="1"/>
  <c r="B46" i="2" s="1"/>
  <c r="H38" i="2"/>
  <c r="H50" i="2" s="1"/>
  <c r="B50" i="2" s="1"/>
  <c r="H42" i="2"/>
  <c r="H54" i="2" s="1"/>
  <c r="B54" i="2" s="1"/>
  <c r="H35" i="2"/>
  <c r="H47" i="2" s="1"/>
  <c r="B47" i="2" s="1"/>
  <c r="H39" i="2"/>
  <c r="H51" i="2" s="1"/>
  <c r="B51" i="2" s="1"/>
  <c r="H43" i="2"/>
  <c r="H55" i="2" s="1"/>
  <c r="B55" i="2" s="1"/>
  <c r="H36" i="2"/>
  <c r="H48" i="2" s="1"/>
  <c r="B48" i="2" s="1"/>
  <c r="H40" i="2"/>
  <c r="H52" i="2" s="1"/>
  <c r="B52" i="2" s="1"/>
  <c r="H37" i="2"/>
  <c r="H49" i="2" s="1"/>
  <c r="B49" i="2" s="1"/>
  <c r="H41" i="2"/>
  <c r="H53" i="2" s="1"/>
  <c r="B53" i="2" s="1"/>
  <c r="K34" i="2"/>
  <c r="K46" i="2" s="1"/>
  <c r="E46" i="2" s="1"/>
  <c r="K35" i="2"/>
  <c r="K47" i="2" s="1"/>
  <c r="E47" i="2" s="1"/>
  <c r="K39" i="2"/>
  <c r="K51" i="2" s="1"/>
  <c r="E51" i="2" s="1"/>
  <c r="K43" i="2"/>
  <c r="K55" i="2" s="1"/>
  <c r="E55" i="2" s="1"/>
  <c r="K36" i="2"/>
  <c r="K48" i="2" s="1"/>
  <c r="E48" i="2" s="1"/>
  <c r="K40" i="2"/>
  <c r="K52" i="2" s="1"/>
  <c r="E52" i="2" s="1"/>
  <c r="K37" i="2"/>
  <c r="K49" i="2" s="1"/>
  <c r="E49" i="2" s="1"/>
  <c r="K41" i="2"/>
  <c r="K53" i="2" s="1"/>
  <c r="E53" i="2" s="1"/>
  <c r="K38" i="2"/>
  <c r="K50" i="2" s="1"/>
  <c r="E50" i="2" s="1"/>
  <c r="K42" i="2"/>
  <c r="K54" i="2" s="1"/>
  <c r="E54" i="2" s="1"/>
  <c r="J34" i="2"/>
  <c r="J46" i="2" s="1"/>
  <c r="D46" i="2" s="1"/>
  <c r="J36" i="2"/>
  <c r="J48" i="2" s="1"/>
  <c r="D48" i="2" s="1"/>
  <c r="J40" i="2"/>
  <c r="J52" i="2" s="1"/>
  <c r="D52" i="2" s="1"/>
  <c r="J37" i="2"/>
  <c r="J49" i="2" s="1"/>
  <c r="D49" i="2" s="1"/>
  <c r="J41" i="2"/>
  <c r="J53" i="2" s="1"/>
  <c r="D53" i="2" s="1"/>
  <c r="J38" i="2"/>
  <c r="J50" i="2" s="1"/>
  <c r="D50" i="2" s="1"/>
  <c r="J42" i="2"/>
  <c r="J54" i="2" s="1"/>
  <c r="D54" i="2" s="1"/>
  <c r="J35" i="2"/>
  <c r="J47" i="2" s="1"/>
  <c r="D47" i="2" s="1"/>
  <c r="J39" i="2"/>
  <c r="J51" i="2" s="1"/>
  <c r="D51" i="2" s="1"/>
  <c r="J43" i="2"/>
  <c r="J55" i="2" s="1"/>
  <c r="D55" i="2" s="1"/>
  <c r="G34" i="2"/>
  <c r="G46" i="2" s="1"/>
  <c r="E35" i="2"/>
  <c r="P14" i="8" s="1"/>
  <c r="A46" i="2" l="1"/>
  <c r="A34" i="2" s="1"/>
  <c r="D13" i="8" s="1"/>
  <c r="I9" i="7"/>
  <c r="G9" i="7"/>
  <c r="AA7" i="7"/>
  <c r="Z7" i="7"/>
  <c r="Y7" i="7"/>
  <c r="X7" i="7"/>
  <c r="A11" i="7"/>
  <c r="B11" i="7" s="1"/>
  <c r="E11" i="7" s="1"/>
  <c r="F10" i="7"/>
  <c r="D10" i="7"/>
  <c r="V7" i="7"/>
  <c r="U7" i="7"/>
  <c r="T7" i="7"/>
  <c r="S7" i="7"/>
  <c r="H9" i="7"/>
  <c r="N14" i="8"/>
  <c r="O14" i="8"/>
  <c r="C34" i="2"/>
  <c r="J13" i="8" s="1"/>
  <c r="D42" i="2"/>
  <c r="M21" i="8" s="1"/>
  <c r="D40" i="2"/>
  <c r="M19" i="8" s="1"/>
  <c r="E38" i="2"/>
  <c r="P17" i="8" s="1"/>
  <c r="E36" i="2"/>
  <c r="P15" i="8" s="1"/>
  <c r="E37" i="2"/>
  <c r="P16" i="8" s="1"/>
  <c r="D43" i="2"/>
  <c r="M22" i="8" s="1"/>
  <c r="D38" i="2"/>
  <c r="M17" i="8" s="1"/>
  <c r="D36" i="2"/>
  <c r="M15" i="8" s="1"/>
  <c r="E41" i="2"/>
  <c r="P20" i="8" s="1"/>
  <c r="E43" i="2"/>
  <c r="P22" i="8" s="1"/>
  <c r="A37" i="2"/>
  <c r="D16" i="8" s="1"/>
  <c r="A39" i="2"/>
  <c r="D18" i="8" s="1"/>
  <c r="A38" i="2"/>
  <c r="D17" i="8" s="1"/>
  <c r="A36" i="2"/>
  <c r="D15" i="8" s="1"/>
  <c r="A41" i="2"/>
  <c r="D20" i="8" s="1"/>
  <c r="A43" i="2"/>
  <c r="D22" i="8" s="1"/>
  <c r="A42" i="2"/>
  <c r="D21" i="8" s="1"/>
  <c r="A40" i="2"/>
  <c r="D19" i="8" s="1"/>
  <c r="A35" i="2"/>
  <c r="D14" i="8" s="1"/>
  <c r="D39" i="2"/>
  <c r="M18" i="8" s="1"/>
  <c r="D41" i="2"/>
  <c r="M20" i="8" s="1"/>
  <c r="E39" i="2"/>
  <c r="P18" i="8" s="1"/>
  <c r="B37" i="2"/>
  <c r="G16" i="8" s="1"/>
  <c r="B39" i="2"/>
  <c r="G18" i="8" s="1"/>
  <c r="C39" i="2"/>
  <c r="J18" i="8" s="1"/>
  <c r="C41" i="2"/>
  <c r="J20" i="8" s="1"/>
  <c r="D35" i="2"/>
  <c r="M14" i="8" s="1"/>
  <c r="D37" i="2"/>
  <c r="M16" i="8" s="1"/>
  <c r="E42" i="2"/>
  <c r="P21" i="8" s="1"/>
  <c r="E40" i="2"/>
  <c r="P19" i="8" s="1"/>
  <c r="B40" i="2"/>
  <c r="G19" i="8" s="1"/>
  <c r="B35" i="2"/>
  <c r="G14" i="8" s="1"/>
  <c r="C40" i="2"/>
  <c r="J19" i="8" s="1"/>
  <c r="C35" i="2"/>
  <c r="J14" i="8" s="1"/>
  <c r="C37" i="2"/>
  <c r="J16" i="8" s="1"/>
  <c r="B36" i="2"/>
  <c r="G15" i="8" s="1"/>
  <c r="B42" i="2"/>
  <c r="G21" i="8" s="1"/>
  <c r="C36" i="2"/>
  <c r="J15" i="8" s="1"/>
  <c r="C42" i="2"/>
  <c r="J21" i="8" s="1"/>
  <c r="B41" i="2"/>
  <c r="G20" i="8" s="1"/>
  <c r="B43" i="2"/>
  <c r="G22" i="8" s="1"/>
  <c r="B38" i="2"/>
  <c r="G17" i="8" s="1"/>
  <c r="C43" i="2"/>
  <c r="J22" i="8" s="1"/>
  <c r="C38" i="2"/>
  <c r="J17" i="8" s="1"/>
  <c r="I10" i="7" l="1"/>
  <c r="G10" i="7"/>
  <c r="U8" i="7"/>
  <c r="T8" i="7"/>
  <c r="S8" i="7"/>
  <c r="V8" i="7"/>
  <c r="H10" i="7"/>
  <c r="Z8" i="7"/>
  <c r="Y8" i="7"/>
  <c r="X8" i="7"/>
  <c r="AA8" i="7"/>
  <c r="D11" i="7"/>
  <c r="A12" i="7"/>
  <c r="B12" i="7" s="1"/>
  <c r="E12" i="7" s="1"/>
  <c r="F11" i="7"/>
  <c r="N15" i="8"/>
  <c r="O15" i="8"/>
  <c r="E17" i="8"/>
  <c r="F17" i="8"/>
  <c r="I14" i="8"/>
  <c r="H14" i="8"/>
  <c r="I20" i="8"/>
  <c r="H20" i="8"/>
  <c r="N18" i="8"/>
  <c r="O18" i="8"/>
  <c r="L17" i="8"/>
  <c r="K17" i="8"/>
  <c r="N17" i="8"/>
  <c r="O17" i="8"/>
  <c r="E22" i="8"/>
  <c r="F22" i="8"/>
  <c r="E21" i="8"/>
  <c r="F21" i="8"/>
  <c r="I19" i="8"/>
  <c r="H19" i="8"/>
  <c r="O21" i="8"/>
  <c r="N21" i="8"/>
  <c r="I18" i="8"/>
  <c r="H18" i="8"/>
  <c r="K20" i="8"/>
  <c r="L20" i="8"/>
  <c r="O22" i="8"/>
  <c r="N22" i="8"/>
  <c r="K22" i="8"/>
  <c r="L22" i="8"/>
  <c r="K19" i="8"/>
  <c r="L19" i="8"/>
  <c r="I22" i="8"/>
  <c r="H22" i="8"/>
  <c r="I21" i="8"/>
  <c r="H21" i="8"/>
  <c r="I16" i="8"/>
  <c r="H16" i="8"/>
  <c r="E19" i="8"/>
  <c r="F19" i="8"/>
  <c r="K14" i="8"/>
  <c r="L14" i="8"/>
  <c r="E16" i="8"/>
  <c r="F16" i="8"/>
  <c r="K15" i="8"/>
  <c r="L15" i="8"/>
  <c r="I15" i="8"/>
  <c r="H15" i="8"/>
  <c r="N19" i="8"/>
  <c r="O19" i="8"/>
  <c r="I17" i="8"/>
  <c r="H17" i="8"/>
  <c r="E20" i="8"/>
  <c r="F20" i="8"/>
  <c r="E15" i="8"/>
  <c r="F15" i="8"/>
  <c r="E14" i="8"/>
  <c r="F14" i="8"/>
  <c r="L16" i="8"/>
  <c r="K16" i="8"/>
  <c r="E18" i="8"/>
  <c r="F18" i="8"/>
  <c r="K18" i="8"/>
  <c r="L18" i="8"/>
  <c r="O20" i="8"/>
  <c r="N20" i="8"/>
  <c r="N16" i="8"/>
  <c r="O16" i="8"/>
  <c r="K21" i="8"/>
  <c r="L21" i="8"/>
  <c r="I13" i="8"/>
  <c r="H13" i="8"/>
  <c r="C13" i="8"/>
  <c r="B13" i="8"/>
  <c r="B17" i="8"/>
  <c r="C17" i="8"/>
  <c r="B22" i="8"/>
  <c r="C22" i="8"/>
  <c r="B18" i="8"/>
  <c r="C18" i="8"/>
  <c r="C19" i="8"/>
  <c r="B19" i="8"/>
  <c r="C15" i="8"/>
  <c r="B15" i="8"/>
  <c r="B21" i="8"/>
  <c r="C21" i="8"/>
  <c r="B14" i="8"/>
  <c r="C14" i="8"/>
  <c r="B20" i="8"/>
  <c r="C20" i="8"/>
  <c r="B16" i="8"/>
  <c r="C16" i="8"/>
  <c r="I11" i="7" l="1"/>
  <c r="G11" i="7"/>
  <c r="T9" i="7"/>
  <c r="S9" i="7"/>
  <c r="V9" i="7"/>
  <c r="U9" i="7"/>
  <c r="H11" i="7"/>
  <c r="D12" i="7"/>
  <c r="A13" i="7"/>
  <c r="B13" i="7" s="1"/>
  <c r="E13" i="7" s="1"/>
  <c r="F12" i="7"/>
  <c r="Y9" i="7"/>
  <c r="X9" i="7"/>
  <c r="AA9" i="7"/>
  <c r="Z9" i="7"/>
  <c r="E34" i="2"/>
  <c r="P13" i="8" s="1"/>
  <c r="D34" i="2"/>
  <c r="M13" i="8" s="1"/>
  <c r="I12" i="7" l="1"/>
  <c r="G12" i="7"/>
  <c r="H12" i="7"/>
  <c r="S10" i="7"/>
  <c r="V10" i="7"/>
  <c r="U10" i="7"/>
  <c r="T10" i="7"/>
  <c r="A14" i="7"/>
  <c r="B14" i="7" s="1"/>
  <c r="E14" i="7" s="1"/>
  <c r="F13" i="7"/>
  <c r="D13" i="7"/>
  <c r="X10" i="7"/>
  <c r="AA10" i="7"/>
  <c r="Z10" i="7"/>
  <c r="Y10" i="7"/>
  <c r="N13" i="8"/>
  <c r="O13" i="8"/>
  <c r="L13" i="8"/>
  <c r="K13" i="8"/>
  <c r="B34" i="2"/>
  <c r="G13" i="8" s="1"/>
  <c r="G13" i="7" l="1"/>
  <c r="I13" i="7"/>
  <c r="A15" i="7"/>
  <c r="B15" i="7" s="1"/>
  <c r="E15" i="7" s="1"/>
  <c r="F14" i="7"/>
  <c r="D14" i="7"/>
  <c r="AA11" i="7"/>
  <c r="Z11" i="7"/>
  <c r="Y11" i="7"/>
  <c r="X11" i="7"/>
  <c r="V11" i="7"/>
  <c r="U11" i="7"/>
  <c r="T11" i="7"/>
  <c r="S11" i="7"/>
  <c r="H13" i="7"/>
  <c r="E13" i="8"/>
  <c r="F13" i="8"/>
  <c r="I14" i="7" l="1"/>
  <c r="G14" i="7"/>
  <c r="U12" i="7"/>
  <c r="T12" i="7"/>
  <c r="S12" i="7"/>
  <c r="V12" i="7"/>
  <c r="H14" i="7"/>
  <c r="Z12" i="7"/>
  <c r="Y12" i="7"/>
  <c r="X12" i="7"/>
  <c r="AA12" i="7"/>
  <c r="D15" i="7"/>
  <c r="F15" i="7"/>
  <c r="A16" i="7"/>
  <c r="B16" i="7" s="1"/>
  <c r="E16" i="7" s="1"/>
  <c r="F2" i="2"/>
  <c r="D2" i="2"/>
  <c r="B2" i="2"/>
  <c r="B3" i="2" s="1"/>
  <c r="B17" i="2"/>
  <c r="A18" i="2" s="1"/>
  <c r="D18" i="2" s="1"/>
  <c r="I2" i="4" s="1"/>
  <c r="A2" i="4"/>
  <c r="I15" i="7" l="1"/>
  <c r="G15" i="7"/>
  <c r="T13" i="7"/>
  <c r="S13" i="7"/>
  <c r="V13" i="7"/>
  <c r="U13" i="7"/>
  <c r="D16" i="7"/>
  <c r="A17" i="7"/>
  <c r="B17" i="7" s="1"/>
  <c r="E17" i="7" s="1"/>
  <c r="F16" i="7"/>
  <c r="H15" i="7"/>
  <c r="Y13" i="7"/>
  <c r="X13" i="7"/>
  <c r="AA13" i="7"/>
  <c r="Z13" i="7"/>
  <c r="C3" i="2"/>
  <c r="B4" i="2" s="1"/>
  <c r="D2" i="4"/>
  <c r="D19" i="2"/>
  <c r="J2" i="4" s="1"/>
  <c r="F18" i="2"/>
  <c r="I1" i="4" s="1"/>
  <c r="I16" i="7" l="1"/>
  <c r="G16" i="7"/>
  <c r="H16" i="7"/>
  <c r="X14" i="7"/>
  <c r="AA14" i="7"/>
  <c r="Z14" i="7"/>
  <c r="Y14" i="7"/>
  <c r="S14" i="7"/>
  <c r="V14" i="7"/>
  <c r="U14" i="7"/>
  <c r="T14" i="7"/>
  <c r="A18" i="7"/>
  <c r="B18" i="7" s="1"/>
  <c r="E18" i="7" s="1"/>
  <c r="F17" i="7"/>
  <c r="D17" i="7"/>
  <c r="B7" i="2"/>
  <c r="E32" i="2" s="1"/>
  <c r="B8" i="2"/>
  <c r="C10" i="4" s="1"/>
  <c r="C8" i="2"/>
  <c r="D10" i="4" s="1"/>
  <c r="C7" i="2"/>
  <c r="D9" i="4" s="1"/>
  <c r="D4" i="2"/>
  <c r="C7" i="4" s="1"/>
  <c r="A7" i="4"/>
  <c r="B14" i="2" l="1"/>
  <c r="B16" i="4" s="1"/>
  <c r="H16" i="4" s="1"/>
  <c r="I17" i="7"/>
  <c r="G17" i="7"/>
  <c r="V15" i="7"/>
  <c r="U15" i="7"/>
  <c r="T15" i="7"/>
  <c r="S15" i="7"/>
  <c r="A19" i="7"/>
  <c r="B19" i="7" s="1"/>
  <c r="E19" i="7" s="1"/>
  <c r="F18" i="7"/>
  <c r="D18" i="7"/>
  <c r="AA15" i="7"/>
  <c r="Z15" i="7"/>
  <c r="Y15" i="7"/>
  <c r="X15" i="7"/>
  <c r="H17" i="7"/>
  <c r="B12" i="2"/>
  <c r="B14" i="4" s="1"/>
  <c r="I14" i="4" s="1"/>
  <c r="C4" i="2"/>
  <c r="B11" i="2" s="1"/>
  <c r="B13" i="4" s="1"/>
  <c r="I13" i="4" s="1"/>
  <c r="I10" i="4"/>
  <c r="J10" i="4"/>
  <c r="H10" i="4"/>
  <c r="K10" i="4"/>
  <c r="B13" i="2"/>
  <c r="B15" i="4" s="1"/>
  <c r="C9" i="4"/>
  <c r="H14" i="4"/>
  <c r="C16" i="4"/>
  <c r="I16" i="4" l="1"/>
  <c r="D16" i="4"/>
  <c r="D14" i="4"/>
  <c r="C14" i="4"/>
  <c r="G18" i="7"/>
  <c r="I18" i="7"/>
  <c r="U16" i="7"/>
  <c r="T16" i="7"/>
  <c r="S16" i="7"/>
  <c r="V16" i="7"/>
  <c r="H18" i="7"/>
  <c r="Z16" i="7"/>
  <c r="Y16" i="7"/>
  <c r="X16" i="7"/>
  <c r="AA16" i="7"/>
  <c r="D19" i="7"/>
  <c r="A20" i="7"/>
  <c r="B20" i="7" s="1"/>
  <c r="E20" i="7" s="1"/>
  <c r="F19" i="7"/>
  <c r="H13" i="4"/>
  <c r="D13" i="4"/>
  <c r="C13" i="4"/>
  <c r="H9" i="4"/>
  <c r="I9" i="4"/>
  <c r="J9" i="4"/>
  <c r="K9" i="4"/>
  <c r="I15" i="4"/>
  <c r="H15" i="4"/>
  <c r="C15" i="4"/>
  <c r="D15" i="4"/>
  <c r="I19" i="7" l="1"/>
  <c r="G19" i="7"/>
  <c r="H19" i="7"/>
  <c r="T17" i="7"/>
  <c r="S17" i="7"/>
  <c r="V17" i="7"/>
  <c r="U17" i="7"/>
  <c r="D20" i="7"/>
  <c r="A21" i="7"/>
  <c r="B21" i="7" s="1"/>
  <c r="E21" i="7" s="1"/>
  <c r="F20" i="7"/>
  <c r="Y17" i="7"/>
  <c r="X17" i="7"/>
  <c r="AA17" i="7"/>
  <c r="Z17" i="7"/>
  <c r="I20" i="7" l="1"/>
  <c r="G20" i="7"/>
  <c r="H20" i="7"/>
  <c r="S18" i="7"/>
  <c r="V18" i="7"/>
  <c r="U18" i="7"/>
  <c r="T18" i="7"/>
  <c r="A22" i="7"/>
  <c r="B22" i="7" s="1"/>
  <c r="E22" i="7" s="1"/>
  <c r="F21" i="7"/>
  <c r="D21" i="7"/>
  <c r="X18" i="7"/>
  <c r="AA18" i="7"/>
  <c r="Z18" i="7"/>
  <c r="Y18" i="7"/>
  <c r="I21" i="7" l="1"/>
  <c r="G21" i="7"/>
  <c r="V19" i="7"/>
  <c r="U19" i="7"/>
  <c r="T19" i="7"/>
  <c r="S19" i="7"/>
  <c r="A23" i="7"/>
  <c r="B23" i="7" s="1"/>
  <c r="E23" i="7" s="1"/>
  <c r="F22" i="7"/>
  <c r="D22" i="7"/>
  <c r="AA19" i="7"/>
  <c r="Z19" i="7"/>
  <c r="Y19" i="7"/>
  <c r="X19" i="7"/>
  <c r="H21" i="7"/>
  <c r="G22" i="7" l="1"/>
  <c r="I22" i="7"/>
  <c r="U20" i="7"/>
  <c r="T20" i="7"/>
  <c r="S20" i="7"/>
  <c r="V20" i="7"/>
  <c r="H22" i="7"/>
  <c r="Z20" i="7"/>
  <c r="Y20" i="7"/>
  <c r="X20" i="7"/>
  <c r="AA20" i="7"/>
  <c r="D23" i="7"/>
  <c r="F23" i="7"/>
  <c r="A24" i="7"/>
  <c r="B24" i="7" s="1"/>
  <c r="E24" i="7" s="1"/>
  <c r="I23" i="7" l="1"/>
  <c r="G23" i="7"/>
  <c r="D24" i="7"/>
  <c r="A25" i="7"/>
  <c r="B25" i="7" s="1"/>
  <c r="E25" i="7" s="1"/>
  <c r="F24" i="7"/>
  <c r="T21" i="7"/>
  <c r="S21" i="7"/>
  <c r="V21" i="7"/>
  <c r="U21" i="7"/>
  <c r="H23" i="7"/>
  <c r="Y21" i="7"/>
  <c r="X21" i="7"/>
  <c r="AA21" i="7"/>
  <c r="Z21" i="7"/>
  <c r="I24" i="7" l="1"/>
  <c r="G24" i="7"/>
  <c r="H24" i="7"/>
  <c r="X22" i="7"/>
  <c r="AA22" i="7"/>
  <c r="Z22" i="7"/>
  <c r="Y22" i="7"/>
  <c r="S22" i="7"/>
  <c r="V22" i="7"/>
  <c r="U22" i="7"/>
  <c r="T22" i="7"/>
  <c r="A26" i="7"/>
  <c r="B26" i="7" s="1"/>
  <c r="E26" i="7" s="1"/>
  <c r="F25" i="7"/>
  <c r="D25" i="7"/>
  <c r="G25" i="7" l="1"/>
  <c r="I25" i="7"/>
  <c r="A27" i="7"/>
  <c r="B27" i="7" s="1"/>
  <c r="E27" i="7" s="1"/>
  <c r="F26" i="7"/>
  <c r="D26" i="7"/>
  <c r="AA23" i="7"/>
  <c r="Z23" i="7"/>
  <c r="Y23" i="7"/>
  <c r="X23" i="7"/>
  <c r="V23" i="7"/>
  <c r="U23" i="7"/>
  <c r="T23" i="7"/>
  <c r="S23" i="7"/>
  <c r="H25" i="7"/>
  <c r="I26" i="7" l="1"/>
  <c r="G26" i="7"/>
  <c r="H26" i="7"/>
  <c r="U24" i="7"/>
  <c r="T24" i="7"/>
  <c r="S24" i="7"/>
  <c r="V24" i="7"/>
  <c r="Z24" i="7"/>
  <c r="Y24" i="7"/>
  <c r="X24" i="7"/>
  <c r="AA24" i="7"/>
  <c r="D27" i="7"/>
  <c r="A28" i="7"/>
  <c r="B28" i="7" s="1"/>
  <c r="E28" i="7" s="1"/>
  <c r="F27" i="7"/>
  <c r="I27" i="7" l="1"/>
  <c r="G27" i="7"/>
  <c r="T25" i="7"/>
  <c r="S25" i="7"/>
  <c r="V25" i="7"/>
  <c r="U25" i="7"/>
  <c r="H27" i="7"/>
  <c r="D28" i="7"/>
  <c r="A29" i="7"/>
  <c r="B29" i="7" s="1"/>
  <c r="E29" i="7" s="1"/>
  <c r="F28" i="7"/>
  <c r="Y25" i="7"/>
  <c r="X25" i="7"/>
  <c r="AA25" i="7"/>
  <c r="Z25" i="7"/>
  <c r="I28" i="7" l="1"/>
  <c r="G28" i="7"/>
  <c r="S26" i="7"/>
  <c r="V26" i="7"/>
  <c r="U26" i="7"/>
  <c r="T26" i="7"/>
  <c r="H28" i="7"/>
  <c r="A30" i="7"/>
  <c r="B30" i="7" s="1"/>
  <c r="E30" i="7" s="1"/>
  <c r="F29" i="7"/>
  <c r="D29" i="7"/>
  <c r="X26" i="7"/>
  <c r="AA26" i="7"/>
  <c r="Z26" i="7"/>
  <c r="Y26" i="7"/>
  <c r="I29" i="7" l="1"/>
  <c r="G29" i="7"/>
  <c r="V27" i="7"/>
  <c r="U27" i="7"/>
  <c r="T27" i="7"/>
  <c r="S27" i="7"/>
  <c r="A31" i="7"/>
  <c r="B31" i="7" s="1"/>
  <c r="E31" i="7" s="1"/>
  <c r="D30" i="7"/>
  <c r="F30" i="7"/>
  <c r="AA27" i="7"/>
  <c r="Z27" i="7"/>
  <c r="Y27" i="7"/>
  <c r="X27" i="7"/>
  <c r="H29" i="7"/>
  <c r="I30" i="7" l="1"/>
  <c r="G30" i="7"/>
  <c r="H30" i="7"/>
  <c r="U28" i="7"/>
  <c r="T28" i="7"/>
  <c r="S28" i="7"/>
  <c r="V28" i="7"/>
  <c r="Z28" i="7"/>
  <c r="Y28" i="7"/>
  <c r="X28" i="7"/>
  <c r="AA28" i="7"/>
  <c r="D31" i="7"/>
  <c r="A32" i="7"/>
  <c r="B32" i="7" s="1"/>
  <c r="E32" i="7" s="1"/>
  <c r="F31" i="7"/>
  <c r="I31" i="7" l="1"/>
  <c r="G31" i="7"/>
  <c r="H31" i="7"/>
  <c r="S29" i="7"/>
  <c r="U29" i="7"/>
  <c r="T29" i="7"/>
  <c r="V29" i="7"/>
  <c r="A33" i="7"/>
  <c r="B33" i="7" s="1"/>
  <c r="E33" i="7" s="1"/>
  <c r="F32" i="7"/>
  <c r="D32" i="7"/>
  <c r="X29" i="7"/>
  <c r="AA29" i="7"/>
  <c r="Z29" i="7"/>
  <c r="Y29" i="7"/>
  <c r="I32" i="7" l="1"/>
  <c r="G32" i="7"/>
  <c r="V30" i="7"/>
  <c r="U30" i="7"/>
  <c r="T30" i="7"/>
  <c r="S30" i="7"/>
  <c r="A34" i="7"/>
  <c r="B34" i="7" s="1"/>
  <c r="E34" i="7" s="1"/>
  <c r="F33" i="7"/>
  <c r="D33" i="7"/>
  <c r="AA30" i="7"/>
  <c r="Z30" i="7"/>
  <c r="Y30" i="7"/>
  <c r="X30" i="7"/>
  <c r="H32" i="7"/>
  <c r="G33" i="7" l="1"/>
  <c r="I33" i="7"/>
  <c r="U31" i="7"/>
  <c r="T31" i="7"/>
  <c r="S31" i="7"/>
  <c r="V31" i="7"/>
  <c r="H33" i="7"/>
  <c r="Z31" i="7"/>
  <c r="Y31" i="7"/>
  <c r="AA31" i="7"/>
  <c r="X31" i="7"/>
  <c r="D34" i="7"/>
  <c r="A35" i="7"/>
  <c r="B35" i="7" s="1"/>
  <c r="E35" i="7" s="1"/>
  <c r="F34" i="7"/>
  <c r="G34" i="7" l="1"/>
  <c r="I34" i="7"/>
  <c r="H34" i="7"/>
  <c r="T32" i="7"/>
  <c r="S32" i="7"/>
  <c r="V32" i="7"/>
  <c r="U32" i="7"/>
  <c r="D35" i="7"/>
  <c r="A36" i="7"/>
  <c r="B36" i="7" s="1"/>
  <c r="E36" i="7" s="1"/>
  <c r="F35" i="7"/>
  <c r="Y32" i="7"/>
  <c r="X32" i="7"/>
  <c r="AA32" i="7"/>
  <c r="Z32" i="7"/>
  <c r="I35" i="7" l="1"/>
  <c r="G35" i="7"/>
  <c r="S33" i="7"/>
  <c r="V33" i="7"/>
  <c r="U33" i="7"/>
  <c r="T33" i="7"/>
  <c r="H35" i="7"/>
  <c r="A37" i="7"/>
  <c r="B37" i="7" s="1"/>
  <c r="E37" i="7" s="1"/>
  <c r="F36" i="7"/>
  <c r="D36" i="7"/>
  <c r="X33" i="7"/>
  <c r="AA33" i="7"/>
  <c r="Z33" i="7"/>
  <c r="Y33" i="7"/>
  <c r="I36" i="7" l="1"/>
  <c r="G36" i="7"/>
  <c r="A38" i="7"/>
  <c r="B38" i="7" s="1"/>
  <c r="E38" i="7" s="1"/>
  <c r="F37" i="7"/>
  <c r="D37" i="7"/>
  <c r="AA34" i="7"/>
  <c r="Z34" i="7"/>
  <c r="Y34" i="7"/>
  <c r="X34" i="7"/>
  <c r="V34" i="7"/>
  <c r="U34" i="7"/>
  <c r="T34" i="7"/>
  <c r="S34" i="7"/>
  <c r="H36" i="7"/>
  <c r="I37" i="7" l="1"/>
  <c r="G37" i="7"/>
  <c r="U35" i="7"/>
  <c r="T35" i="7"/>
  <c r="V35" i="7"/>
  <c r="S35" i="7"/>
  <c r="H37" i="7"/>
  <c r="Z35" i="7"/>
  <c r="Y35" i="7"/>
  <c r="X35" i="7"/>
  <c r="AA35" i="7"/>
  <c r="D38" i="7"/>
  <c r="A39" i="7"/>
  <c r="B39" i="7" s="1"/>
  <c r="E39" i="7" s="1"/>
  <c r="F38" i="7"/>
  <c r="G38" i="7" l="1"/>
  <c r="I38" i="7"/>
  <c r="T36" i="7"/>
  <c r="S36" i="7"/>
  <c r="V36" i="7"/>
  <c r="U36" i="7"/>
  <c r="H38" i="7"/>
  <c r="D39" i="7"/>
  <c r="A40" i="7"/>
  <c r="B40" i="7" s="1"/>
  <c r="E40" i="7" s="1"/>
  <c r="F39" i="7"/>
  <c r="Y36" i="7"/>
  <c r="X36" i="7"/>
  <c r="AA36" i="7"/>
  <c r="Z36" i="7"/>
  <c r="I39" i="7" l="1"/>
  <c r="G39" i="7"/>
  <c r="S37" i="7"/>
  <c r="V37" i="7"/>
  <c r="U37" i="7"/>
  <c r="T37" i="7"/>
  <c r="H39" i="7"/>
  <c r="A41" i="7"/>
  <c r="B41" i="7" s="1"/>
  <c r="E41" i="7" s="1"/>
  <c r="F40" i="7"/>
  <c r="D40" i="7"/>
  <c r="X37" i="7"/>
  <c r="AA37" i="7"/>
  <c r="Z37" i="7"/>
  <c r="Y37" i="7"/>
  <c r="I40" i="7" l="1"/>
  <c r="G40" i="7"/>
  <c r="D41" i="7"/>
  <c r="A42" i="7"/>
  <c r="B42" i="7" s="1"/>
  <c r="E42" i="7" s="1"/>
  <c r="F41" i="7"/>
  <c r="AA38" i="7"/>
  <c r="Z38" i="7"/>
  <c r="Y38" i="7"/>
  <c r="X38" i="7"/>
  <c r="V38" i="7"/>
  <c r="U38" i="7"/>
  <c r="T38" i="7"/>
  <c r="S38" i="7"/>
  <c r="H40" i="7"/>
  <c r="G41" i="7" l="1"/>
  <c r="I41" i="7"/>
  <c r="U39" i="7"/>
  <c r="T39" i="7"/>
  <c r="S39" i="7"/>
  <c r="V39" i="7"/>
  <c r="H41" i="7"/>
  <c r="A43" i="7"/>
  <c r="B43" i="7" s="1"/>
  <c r="E43" i="7" s="1"/>
  <c r="F42" i="7"/>
  <c r="D42" i="7"/>
  <c r="Z39" i="7"/>
  <c r="Y39" i="7"/>
  <c r="AA39" i="7"/>
  <c r="X39" i="7"/>
  <c r="I42" i="7" l="1"/>
  <c r="G42" i="7"/>
  <c r="A44" i="7"/>
  <c r="B44" i="7" s="1"/>
  <c r="E44" i="7" s="1"/>
  <c r="F43" i="7"/>
  <c r="D43" i="7"/>
  <c r="AA40" i="7"/>
  <c r="Z40" i="7"/>
  <c r="Y40" i="7"/>
  <c r="X40" i="7"/>
  <c r="V40" i="7"/>
  <c r="U40" i="7"/>
  <c r="T40" i="7"/>
  <c r="S40" i="7"/>
  <c r="H42" i="7"/>
  <c r="I43" i="7" l="1"/>
  <c r="G43" i="7"/>
  <c r="U41" i="7"/>
  <c r="T41" i="7"/>
  <c r="S41" i="7"/>
  <c r="V41" i="7"/>
  <c r="H43" i="7"/>
  <c r="Z41" i="7"/>
  <c r="Y41" i="7"/>
  <c r="AA41" i="7"/>
  <c r="X41" i="7"/>
  <c r="D44" i="7"/>
  <c r="A45" i="7"/>
  <c r="B45" i="7" s="1"/>
  <c r="E45" i="7" s="1"/>
  <c r="F44" i="7"/>
  <c r="I44" i="7" l="1"/>
  <c r="G44" i="7"/>
  <c r="H44" i="7"/>
  <c r="T42" i="7"/>
  <c r="S42" i="7"/>
  <c r="V42" i="7"/>
  <c r="U42" i="7"/>
  <c r="D45" i="7"/>
  <c r="A46" i="7"/>
  <c r="B46" i="7" s="1"/>
  <c r="E46" i="7" s="1"/>
  <c r="F45" i="7"/>
  <c r="Y42" i="7"/>
  <c r="X42" i="7"/>
  <c r="AA42" i="7"/>
  <c r="Z42" i="7"/>
  <c r="I45" i="7" l="1"/>
  <c r="G45" i="7"/>
  <c r="S43" i="7"/>
  <c r="V43" i="7"/>
  <c r="U43" i="7"/>
  <c r="T43" i="7"/>
  <c r="H45" i="7"/>
  <c r="A47" i="7"/>
  <c r="B47" i="7" s="1"/>
  <c r="E47" i="7" s="1"/>
  <c r="F46" i="7"/>
  <c r="D46" i="7"/>
  <c r="X43" i="7"/>
  <c r="AA43" i="7"/>
  <c r="Z43" i="7"/>
  <c r="Y43" i="7"/>
  <c r="I46" i="7" l="1"/>
  <c r="G46" i="7"/>
  <c r="A48" i="7"/>
  <c r="B48" i="7" s="1"/>
  <c r="E48" i="7" s="1"/>
  <c r="F47" i="7"/>
  <c r="D47" i="7"/>
  <c r="AA44" i="7"/>
  <c r="Z44" i="7"/>
  <c r="Y44" i="7"/>
  <c r="X44" i="7"/>
  <c r="V44" i="7"/>
  <c r="U44" i="7"/>
  <c r="T44" i="7"/>
  <c r="S44" i="7"/>
  <c r="H46" i="7"/>
  <c r="I47" i="7" l="1"/>
  <c r="G47" i="7"/>
  <c r="U45" i="7"/>
  <c r="T45" i="7"/>
  <c r="V45" i="7"/>
  <c r="S45" i="7"/>
  <c r="H47" i="7"/>
  <c r="Z45" i="7"/>
  <c r="Y45" i="7"/>
  <c r="X45" i="7"/>
  <c r="AA45" i="7"/>
  <c r="D48" i="7"/>
  <c r="A49" i="7"/>
  <c r="B49" i="7" s="1"/>
  <c r="E49" i="7" s="1"/>
  <c r="F48" i="7"/>
  <c r="I48" i="7" l="1"/>
  <c r="G48" i="7"/>
  <c r="T46" i="7"/>
  <c r="S46" i="7"/>
  <c r="V46" i="7"/>
  <c r="U46" i="7"/>
  <c r="H48" i="7"/>
  <c r="D49" i="7"/>
  <c r="A50" i="7"/>
  <c r="B50" i="7" s="1"/>
  <c r="E50" i="7" s="1"/>
  <c r="F49" i="7"/>
  <c r="Y46" i="7"/>
  <c r="X46" i="7"/>
  <c r="AA46" i="7"/>
  <c r="Z46" i="7"/>
  <c r="G49" i="7" l="1"/>
  <c r="I49" i="7"/>
  <c r="S47" i="7"/>
  <c r="V47" i="7"/>
  <c r="U47" i="7"/>
  <c r="T47" i="7"/>
  <c r="H49" i="7"/>
  <c r="A51" i="7"/>
  <c r="B51" i="7" s="1"/>
  <c r="E51" i="7" s="1"/>
  <c r="F50" i="7"/>
  <c r="D50" i="7"/>
  <c r="X47" i="7"/>
  <c r="AA47" i="7"/>
  <c r="Z47" i="7"/>
  <c r="Y47" i="7"/>
  <c r="G50" i="7" l="1"/>
  <c r="I50" i="7"/>
  <c r="V48" i="7"/>
  <c r="U48" i="7"/>
  <c r="T48" i="7"/>
  <c r="S48" i="7"/>
  <c r="A52" i="7"/>
  <c r="B52" i="7" s="1"/>
  <c r="E52" i="7" s="1"/>
  <c r="F51" i="7"/>
  <c r="D51" i="7"/>
  <c r="AA48" i="7"/>
  <c r="Z48" i="7"/>
  <c r="Y48" i="7"/>
  <c r="X48" i="7"/>
  <c r="H50" i="7"/>
  <c r="I51" i="7" l="1"/>
  <c r="G51" i="7"/>
  <c r="U49" i="7"/>
  <c r="T49" i="7"/>
  <c r="S49" i="7"/>
  <c r="V49" i="7"/>
  <c r="H51" i="7"/>
  <c r="Z49" i="7"/>
  <c r="Y49" i="7"/>
  <c r="AA49" i="7"/>
  <c r="X49" i="7"/>
  <c r="D52" i="7"/>
  <c r="F52" i="7"/>
  <c r="A53" i="7"/>
  <c r="B53" i="7" s="1"/>
  <c r="E53" i="7" s="1"/>
  <c r="I52" i="7" l="1"/>
  <c r="G52" i="7"/>
  <c r="D53" i="7"/>
  <c r="A54" i="7"/>
  <c r="B54" i="7" s="1"/>
  <c r="E54" i="7" s="1"/>
  <c r="F53" i="7"/>
  <c r="T50" i="7"/>
  <c r="S50" i="7"/>
  <c r="V50" i="7"/>
  <c r="U50" i="7"/>
  <c r="H52" i="7"/>
  <c r="Y50" i="7"/>
  <c r="X50" i="7"/>
  <c r="AA50" i="7"/>
  <c r="Z50" i="7"/>
  <c r="I53" i="7" l="1"/>
  <c r="G53" i="7"/>
  <c r="X51" i="7"/>
  <c r="AA51" i="7"/>
  <c r="Z51" i="7"/>
  <c r="Y51" i="7"/>
  <c r="H53" i="7"/>
  <c r="S51" i="7"/>
  <c r="V51" i="7"/>
  <c r="U51" i="7"/>
  <c r="T51" i="7"/>
  <c r="A55" i="7"/>
  <c r="B55" i="7" s="1"/>
  <c r="E55" i="7" s="1"/>
  <c r="F54" i="7"/>
  <c r="D54" i="7"/>
  <c r="G54" i="7" l="1"/>
  <c r="I54" i="7"/>
  <c r="A56" i="7"/>
  <c r="B56" i="7" s="1"/>
  <c r="E56" i="7" s="1"/>
  <c r="F55" i="7"/>
  <c r="D55" i="7"/>
  <c r="AA52" i="7"/>
  <c r="Z52" i="7"/>
  <c r="Y52" i="7"/>
  <c r="X52" i="7"/>
  <c r="V52" i="7"/>
  <c r="U52" i="7"/>
  <c r="T52" i="7"/>
  <c r="S52" i="7"/>
  <c r="H54" i="7"/>
  <c r="I55" i="7" l="1"/>
  <c r="G55" i="7"/>
  <c r="U53" i="7"/>
  <c r="T53" i="7"/>
  <c r="V53" i="7"/>
  <c r="S53" i="7"/>
  <c r="H55" i="7"/>
  <c r="Z53" i="7"/>
  <c r="Y53" i="7"/>
  <c r="X53" i="7"/>
  <c r="AA53" i="7"/>
  <c r="D56" i="7"/>
  <c r="A57" i="7"/>
  <c r="B57" i="7" s="1"/>
  <c r="E57" i="7" s="1"/>
  <c r="F56" i="7"/>
  <c r="I56" i="7" l="1"/>
  <c r="G56" i="7"/>
  <c r="T54" i="7"/>
  <c r="S54" i="7"/>
  <c r="V54" i="7"/>
  <c r="U54" i="7"/>
  <c r="H56" i="7"/>
  <c r="D57" i="7"/>
  <c r="A58" i="7"/>
  <c r="B58" i="7" s="1"/>
  <c r="E58" i="7" s="1"/>
  <c r="F57" i="7"/>
  <c r="Y54" i="7"/>
  <c r="X54" i="7"/>
  <c r="AA54" i="7"/>
  <c r="Z54" i="7"/>
  <c r="G57" i="7" l="1"/>
  <c r="I57" i="7"/>
  <c r="S55" i="7"/>
  <c r="V55" i="7"/>
  <c r="U55" i="7"/>
  <c r="T55" i="7"/>
  <c r="H57" i="7"/>
  <c r="A59" i="7"/>
  <c r="B59" i="7" s="1"/>
  <c r="E59" i="7" s="1"/>
  <c r="F58" i="7"/>
  <c r="D58" i="7"/>
  <c r="X55" i="7"/>
  <c r="AA55" i="7"/>
  <c r="Z55" i="7"/>
  <c r="Y55" i="7"/>
  <c r="I58" i="7" l="1"/>
  <c r="G58" i="7"/>
  <c r="V56" i="7"/>
  <c r="U56" i="7"/>
  <c r="T56" i="7"/>
  <c r="S56" i="7"/>
  <c r="A60" i="7"/>
  <c r="B60" i="7" s="1"/>
  <c r="E60" i="7" s="1"/>
  <c r="F59" i="7"/>
  <c r="D59" i="7"/>
  <c r="AA56" i="7"/>
  <c r="Z56" i="7"/>
  <c r="Y56" i="7"/>
  <c r="X56" i="7"/>
  <c r="H58" i="7"/>
  <c r="I59" i="7" l="1"/>
  <c r="G59" i="7"/>
  <c r="U57" i="7"/>
  <c r="T57" i="7"/>
  <c r="S57" i="7"/>
  <c r="V57" i="7"/>
  <c r="H59" i="7"/>
  <c r="Z57" i="7"/>
  <c r="Y57" i="7"/>
  <c r="AA57" i="7"/>
  <c r="X57" i="7"/>
  <c r="D60" i="7"/>
  <c r="F60" i="7"/>
  <c r="I60" i="7" l="1"/>
  <c r="G60" i="7"/>
  <c r="T58" i="7"/>
  <c r="S58" i="7"/>
  <c r="V58" i="7"/>
  <c r="U58" i="7"/>
  <c r="H60" i="7"/>
  <c r="Y58" i="7"/>
  <c r="X58" i="7"/>
  <c r="AA58" i="7"/>
  <c r="Z58" i="7"/>
  <c r="S59" i="7" l="1"/>
  <c r="V59" i="7"/>
  <c r="U59" i="7"/>
  <c r="T59" i="7"/>
  <c r="X59" i="7"/>
  <c r="AA59" i="7"/>
  <c r="Z59" i="7"/>
  <c r="Y59" i="7"/>
</calcChain>
</file>

<file path=xl/sharedStrings.xml><?xml version="1.0" encoding="utf-8"?>
<sst xmlns="http://schemas.openxmlformats.org/spreadsheetml/2006/main" count="996" uniqueCount="742">
  <si>
    <t>20141</t>
  </si>
  <si>
    <t>願望</t>
    <rPh sb="0" eb="2">
      <t>ガンボウ</t>
    </rPh>
    <phoneticPr fontId="2"/>
  </si>
  <si>
    <t>行動</t>
    <rPh sb="0" eb="2">
      <t>コウドウ</t>
    </rPh>
    <phoneticPr fontId="2"/>
  </si>
  <si>
    <t>太陽スペル</t>
    <rPh sb="0" eb="2">
      <t>タイヨウ</t>
    </rPh>
    <phoneticPr fontId="2"/>
  </si>
  <si>
    <t>成長</t>
    <rPh sb="0" eb="2">
      <t>セイチョウ</t>
    </rPh>
    <phoneticPr fontId="2"/>
  </si>
  <si>
    <t>友達</t>
    <rPh sb="0" eb="2">
      <t>トモダチ</t>
    </rPh>
    <phoneticPr fontId="2"/>
  </si>
  <si>
    <t>学び</t>
    <rPh sb="0" eb="1">
      <t>マナ</t>
    </rPh>
    <phoneticPr fontId="2"/>
  </si>
  <si>
    <t>20142</t>
  </si>
  <si>
    <t>黄色い星</t>
  </si>
  <si>
    <t>黄色い太陽</t>
  </si>
  <si>
    <t>赤い龍</t>
  </si>
  <si>
    <t>白い鏡</t>
  </si>
  <si>
    <t>青い猿</t>
  </si>
  <si>
    <t>20143</t>
  </si>
  <si>
    <t>赤い蛇</t>
  </si>
  <si>
    <t>黄色い戦士</t>
  </si>
  <si>
    <t>白い魔法使い</t>
  </si>
  <si>
    <t>青い鷹</t>
  </si>
  <si>
    <t>20144</t>
  </si>
  <si>
    <t>白い風</t>
  </si>
  <si>
    <t>赤い月</t>
  </si>
  <si>
    <t>黄色い人</t>
  </si>
  <si>
    <t>白い犬</t>
  </si>
  <si>
    <t>青い嵐</t>
  </si>
  <si>
    <t>20145</t>
  </si>
  <si>
    <t>青い手</t>
  </si>
  <si>
    <t>青い夜</t>
  </si>
  <si>
    <t>赤い空を歩く者</t>
  </si>
  <si>
    <t>白い世界の橋渡</t>
  </si>
  <si>
    <t>20146</t>
  </si>
  <si>
    <t>黄色い種</t>
  </si>
  <si>
    <t>赤い地球</t>
  </si>
  <si>
    <t>20147</t>
  </si>
  <si>
    <t>20148</t>
  </si>
  <si>
    <t>20149</t>
  </si>
  <si>
    <t>黄色い太陽</t>
    <rPh sb="3" eb="5">
      <t>タイヨウ</t>
    </rPh>
    <phoneticPr fontId="2"/>
  </si>
  <si>
    <t>201410</t>
  </si>
  <si>
    <t>201411</t>
  </si>
  <si>
    <t>201412</t>
  </si>
  <si>
    <t>黄色い戦士</t>
    <phoneticPr fontId="2"/>
  </si>
  <si>
    <t>20151</t>
  </si>
  <si>
    <t>20152</t>
  </si>
  <si>
    <t>20153</t>
  </si>
  <si>
    <t>20154</t>
  </si>
  <si>
    <t>黄色い太陽</t>
    <rPh sb="0" eb="2">
      <t>キイロ</t>
    </rPh>
    <rPh sb="3" eb="5">
      <t>タイヨウ</t>
    </rPh>
    <phoneticPr fontId="2"/>
  </si>
  <si>
    <t>20155</t>
  </si>
  <si>
    <t>青い鷹</t>
    <rPh sb="0" eb="1">
      <t>アオ</t>
    </rPh>
    <rPh sb="2" eb="3">
      <t>タカ</t>
    </rPh>
    <phoneticPr fontId="2"/>
  </si>
  <si>
    <t>20156</t>
  </si>
  <si>
    <t>青い猿</t>
    <rPh sb="0" eb="1">
      <t>アオ</t>
    </rPh>
    <rPh sb="2" eb="3">
      <t>サル</t>
    </rPh>
    <phoneticPr fontId="2"/>
  </si>
  <si>
    <t>20157</t>
  </si>
  <si>
    <t>青い手</t>
    <rPh sb="0" eb="1">
      <t>アオ</t>
    </rPh>
    <rPh sb="2" eb="3">
      <t>テ</t>
    </rPh>
    <phoneticPr fontId="2"/>
  </si>
  <si>
    <t>20158</t>
  </si>
  <si>
    <t>青い夜</t>
    <rPh sb="0" eb="1">
      <t>アオ</t>
    </rPh>
    <rPh sb="2" eb="3">
      <t>ヨル</t>
    </rPh>
    <phoneticPr fontId="2"/>
  </si>
  <si>
    <t>20159</t>
  </si>
  <si>
    <t>青い嵐</t>
    <phoneticPr fontId="2"/>
  </si>
  <si>
    <t>201510</t>
  </si>
  <si>
    <t>201511</t>
  </si>
  <si>
    <t>201512</t>
  </si>
  <si>
    <t>ガイド</t>
    <phoneticPr fontId="2"/>
  </si>
  <si>
    <t>20161</t>
  </si>
  <si>
    <t>１，６、１１</t>
    <phoneticPr fontId="2"/>
  </si>
  <si>
    <t>２，７，１２</t>
    <phoneticPr fontId="2"/>
  </si>
  <si>
    <t>３，８，１３</t>
    <phoneticPr fontId="2"/>
  </si>
  <si>
    <t>４，９</t>
    <phoneticPr fontId="2"/>
  </si>
  <si>
    <t>５，１０</t>
    <phoneticPr fontId="2"/>
  </si>
  <si>
    <t>20162</t>
  </si>
  <si>
    <t>赤い蛇</t>
    <phoneticPr fontId="2"/>
  </si>
  <si>
    <t>20163</t>
  </si>
  <si>
    <t>20164</t>
  </si>
  <si>
    <t>赤い蛇</t>
    <rPh sb="0" eb="1">
      <t>アカ</t>
    </rPh>
    <rPh sb="2" eb="3">
      <t>ヘビ</t>
    </rPh>
    <phoneticPr fontId="2"/>
  </si>
  <si>
    <t>20165</t>
  </si>
  <si>
    <t>20166</t>
  </si>
  <si>
    <t>20167</t>
  </si>
  <si>
    <t>20168</t>
  </si>
  <si>
    <t>20169</t>
  </si>
  <si>
    <t>201610</t>
  </si>
  <si>
    <t>201611</t>
  </si>
  <si>
    <t>201612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</si>
  <si>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</si>
  <si>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</si>
  <si>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</si>
  <si>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</si>
  <si>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</si>
  <si>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</si>
  <si>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</si>
  <si>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</si>
  <si>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</si>
  <si>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201710</t>
  </si>
  <si>
    <t>201711</t>
  </si>
  <si>
    <t>201712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</si>
  <si>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</si>
  <si>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</si>
  <si>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</si>
  <si>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</si>
  <si>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</si>
  <si>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</si>
  <si>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</si>
  <si>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</si>
  <si>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20189</t>
  </si>
  <si>
    <t>201810</t>
  </si>
  <si>
    <t>201811</t>
  </si>
  <si>
    <t>201812</t>
  </si>
  <si>
    <t>20191</t>
  </si>
  <si>
    <t>20192</t>
  </si>
  <si>
    <t>20193</t>
  </si>
  <si>
    <t>20194</t>
  </si>
  <si>
    <t>20195</t>
  </si>
  <si>
    <t>20196</t>
  </si>
  <si>
    <t>20197</t>
  </si>
  <si>
    <t>20198</t>
  </si>
  <si>
    <t>20199</t>
  </si>
  <si>
    <t>201910</t>
  </si>
  <si>
    <t>201911</t>
  </si>
  <si>
    <t>201912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</si>
  <si>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</si>
  <si>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</si>
  <si>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</si>
  <si>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</si>
  <si>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</si>
  <si>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</si>
  <si>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</si>
  <si>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</si>
  <si>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</si>
  <si>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202010</t>
  </si>
  <si>
    <t>202011</t>
  </si>
  <si>
    <t>202012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</si>
  <si>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</si>
  <si>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</si>
  <si>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</si>
  <si>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</si>
  <si>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</si>
  <si>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</si>
  <si>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</si>
  <si>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</si>
  <si>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</si>
  <si>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202110</t>
  </si>
  <si>
    <t>202111</t>
  </si>
  <si>
    <t>202112</t>
  </si>
  <si>
    <t>20221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</si>
  <si>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</si>
  <si>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</si>
  <si>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</si>
  <si>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</si>
  <si>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</si>
  <si>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</si>
  <si>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</si>
  <si>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</si>
  <si>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202210</t>
  </si>
  <si>
    <t>202211</t>
  </si>
  <si>
    <t>202212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</si>
  <si>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</si>
  <si>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</si>
  <si>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</si>
  <si>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</si>
  <si>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</si>
  <si>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</si>
  <si>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</si>
  <si>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</si>
  <si>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</si>
  <si>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202310</t>
  </si>
  <si>
    <t>202311</t>
  </si>
  <si>
    <t>202312</t>
  </si>
  <si>
    <t>20241</t>
  </si>
  <si>
    <t>20242</t>
  </si>
  <si>
    <t>20243</t>
  </si>
  <si>
    <t>20244</t>
  </si>
  <si>
    <t>20245</t>
  </si>
  <si>
    <t>20246</t>
  </si>
  <si>
    <t>20247</t>
  </si>
  <si>
    <t>20248</t>
  </si>
  <si>
    <t>20249</t>
  </si>
  <si>
    <t>202410</t>
  </si>
  <si>
    <t>202411</t>
  </si>
  <si>
    <t>202412</t>
  </si>
  <si>
    <t>20251</t>
  </si>
  <si>
    <t>20252</t>
  </si>
  <si>
    <t>20253</t>
  </si>
  <si>
    <t>20254</t>
  </si>
  <si>
    <t>20255</t>
  </si>
  <si>
    <t>20256</t>
  </si>
  <si>
    <t>20257</t>
  </si>
  <si>
    <t>20258</t>
  </si>
  <si>
    <t>20259</t>
  </si>
  <si>
    <t>202510</t>
  </si>
  <si>
    <t>202511</t>
  </si>
  <si>
    <t>202512</t>
  </si>
  <si>
    <t>20261</t>
  </si>
  <si>
    <t>20262</t>
  </si>
  <si>
    <t>20263</t>
  </si>
  <si>
    <t>20264</t>
  </si>
  <si>
    <t>20265</t>
  </si>
  <si>
    <t>20266</t>
  </si>
  <si>
    <t>20267</t>
  </si>
  <si>
    <t>20268</t>
  </si>
  <si>
    <t>20269</t>
  </si>
  <si>
    <t>202610</t>
  </si>
  <si>
    <t>202611</t>
  </si>
  <si>
    <t>202612</t>
  </si>
  <si>
    <t>20271</t>
  </si>
  <si>
    <t>20272</t>
  </si>
  <si>
    <t>20273</t>
  </si>
  <si>
    <t>20274</t>
  </si>
  <si>
    <t>20275</t>
  </si>
  <si>
    <t>20276</t>
  </si>
  <si>
    <t>20277</t>
  </si>
  <si>
    <t>20278</t>
  </si>
  <si>
    <t>20279</t>
  </si>
  <si>
    <t>202710</t>
  </si>
  <si>
    <t>202711</t>
  </si>
  <si>
    <t>202712</t>
  </si>
  <si>
    <t>20281</t>
  </si>
  <si>
    <t>20282</t>
  </si>
  <si>
    <t>20283</t>
  </si>
  <si>
    <t>20284</t>
  </si>
  <si>
    <t>20285</t>
  </si>
  <si>
    <t>20286</t>
  </si>
  <si>
    <t>20287</t>
  </si>
  <si>
    <t>20288</t>
  </si>
  <si>
    <t>20289</t>
  </si>
  <si>
    <t>202810</t>
  </si>
  <si>
    <t>202811</t>
  </si>
  <si>
    <t>202812</t>
  </si>
  <si>
    <t>20291</t>
  </si>
  <si>
    <t>20292</t>
  </si>
  <si>
    <t>20293</t>
  </si>
  <si>
    <t>20294</t>
  </si>
  <si>
    <t>20295</t>
  </si>
  <si>
    <t>20296</t>
  </si>
  <si>
    <t>20297</t>
  </si>
  <si>
    <t>20298</t>
  </si>
  <si>
    <t>20299</t>
  </si>
  <si>
    <t>202910</t>
  </si>
  <si>
    <t>202911</t>
  </si>
  <si>
    <t>202912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</si>
  <si>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</si>
  <si>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</si>
  <si>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</si>
  <si>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</si>
  <si>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</si>
  <si>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</si>
  <si>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</si>
  <si>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</si>
  <si>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</si>
  <si>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203010</t>
  </si>
  <si>
    <t>203011</t>
  </si>
  <si>
    <t>203012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</si>
  <si>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</si>
  <si>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</si>
  <si>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</si>
  <si>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</si>
  <si>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</si>
  <si>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</si>
  <si>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</si>
  <si>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</si>
  <si>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20319</t>
  </si>
  <si>
    <t>203110</t>
  </si>
  <si>
    <t>203111</t>
  </si>
  <si>
    <t>203112</t>
  </si>
  <si>
    <t>20321</t>
  </si>
  <si>
    <t>20322</t>
  </si>
  <si>
    <t>20323</t>
  </si>
  <si>
    <t>20324</t>
  </si>
  <si>
    <t>20325</t>
  </si>
  <si>
    <t>20326</t>
  </si>
  <si>
    <t>20327</t>
  </si>
  <si>
    <t>20328</t>
  </si>
  <si>
    <t>20329</t>
  </si>
  <si>
    <t>203210</t>
  </si>
  <si>
    <t>203211</t>
  </si>
  <si>
    <t>203212</t>
  </si>
  <si>
    <t>20331</t>
  </si>
  <si>
    <t>20332</t>
  </si>
  <si>
    <t>20333</t>
  </si>
  <si>
    <t>20334</t>
  </si>
  <si>
    <t>20335</t>
  </si>
  <si>
    <t>20336</t>
  </si>
  <si>
    <t>20337</t>
  </si>
  <si>
    <t>20338</t>
  </si>
  <si>
    <t>20339</t>
  </si>
  <si>
    <t>203310</t>
  </si>
  <si>
    <t>203311</t>
  </si>
  <si>
    <t>203312</t>
  </si>
  <si>
    <t>20341</t>
  </si>
  <si>
    <t>20342</t>
  </si>
  <si>
    <t>20343</t>
  </si>
  <si>
    <t>20344</t>
  </si>
  <si>
    <t>20345</t>
  </si>
  <si>
    <t>20346</t>
  </si>
  <si>
    <t>20347</t>
  </si>
  <si>
    <t>20348</t>
  </si>
  <si>
    <t>20349</t>
  </si>
  <si>
    <t>203410</t>
  </si>
  <si>
    <t>203411</t>
  </si>
  <si>
    <t>203412</t>
  </si>
  <si>
    <t>20351</t>
  </si>
  <si>
    <t>20352</t>
  </si>
  <si>
    <t>20353</t>
  </si>
  <si>
    <t>20354</t>
  </si>
  <si>
    <t>20355</t>
  </si>
  <si>
    <t>20356</t>
  </si>
  <si>
    <t>20357</t>
  </si>
  <si>
    <t>20358</t>
  </si>
  <si>
    <t>20359</t>
  </si>
  <si>
    <t>203510</t>
  </si>
  <si>
    <t>203511</t>
  </si>
  <si>
    <t>203512</t>
  </si>
  <si>
    <t>20361</t>
  </si>
  <si>
    <t>20362</t>
  </si>
  <si>
    <t>20363</t>
  </si>
  <si>
    <t>20364</t>
  </si>
  <si>
    <t>20365</t>
  </si>
  <si>
    <t>20366</t>
  </si>
  <si>
    <t>20367</t>
  </si>
  <si>
    <t>20368</t>
  </si>
  <si>
    <t>20369</t>
  </si>
  <si>
    <t>203610</t>
  </si>
  <si>
    <t>203611</t>
  </si>
  <si>
    <t>203612</t>
  </si>
  <si>
    <t>20371</t>
  </si>
  <si>
    <t>20372</t>
  </si>
  <si>
    <t>20373</t>
  </si>
  <si>
    <t>20374</t>
  </si>
  <si>
    <t>20375</t>
  </si>
  <si>
    <t>20376</t>
  </si>
  <si>
    <t>20377</t>
  </si>
  <si>
    <t>20378</t>
  </si>
  <si>
    <t>20379</t>
  </si>
  <si>
    <t>203710</t>
  </si>
  <si>
    <t>203711</t>
  </si>
  <si>
    <t>203712</t>
  </si>
  <si>
    <t>20381</t>
  </si>
  <si>
    <t>20382</t>
  </si>
  <si>
    <t>20383</t>
  </si>
  <si>
    <t>20384</t>
  </si>
  <si>
    <t>20385</t>
  </si>
  <si>
    <t>20386</t>
  </si>
  <si>
    <t>20387</t>
  </si>
  <si>
    <t>20388</t>
  </si>
  <si>
    <t>20389</t>
  </si>
  <si>
    <t>203810</t>
  </si>
  <si>
    <t>203811</t>
  </si>
  <si>
    <t>203812</t>
  </si>
  <si>
    <t>20391</t>
  </si>
  <si>
    <t>20392</t>
  </si>
  <si>
    <t>20393</t>
  </si>
  <si>
    <t>20394</t>
  </si>
  <si>
    <t>20395</t>
  </si>
  <si>
    <t>20396</t>
  </si>
  <si>
    <t>20397</t>
  </si>
  <si>
    <t>20398</t>
  </si>
  <si>
    <t>20399</t>
  </si>
  <si>
    <t>203910</t>
  </si>
  <si>
    <t>203911</t>
  </si>
  <si>
    <t>203912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</si>
  <si>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</si>
  <si>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</si>
  <si>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</si>
  <si>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</si>
  <si>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</si>
  <si>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</si>
  <si>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</si>
  <si>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</si>
  <si>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</si>
  <si>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204010</t>
  </si>
  <si>
    <t>204011</t>
  </si>
  <si>
    <t>204012</t>
  </si>
  <si>
    <t>20411</t>
  </si>
  <si>
    <t>20412</t>
  </si>
  <si>
    <t>20413</t>
  </si>
  <si>
    <t>20414</t>
  </si>
  <si>
    <t>20415</t>
  </si>
  <si>
    <t>20416</t>
  </si>
  <si>
    <t>20417</t>
  </si>
  <si>
    <t>20418</t>
  </si>
  <si>
    <t>20419</t>
  </si>
  <si>
    <t>204110</t>
  </si>
  <si>
    <t>204111</t>
  </si>
  <si>
    <t>204112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</si>
  <si>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</si>
  <si>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</si>
  <si>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</si>
  <si>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</si>
  <si>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</si>
  <si>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</si>
  <si>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</si>
  <si>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</si>
  <si>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20429</t>
  </si>
  <si>
    <t>204210</t>
  </si>
  <si>
    <t>204211</t>
  </si>
  <si>
    <t>204212</t>
  </si>
  <si>
    <t>20431</t>
  </si>
  <si>
    <t>20432</t>
  </si>
  <si>
    <t>20433</t>
  </si>
  <si>
    <t>20434</t>
  </si>
  <si>
    <t>20435</t>
  </si>
  <si>
    <t>20436</t>
  </si>
  <si>
    <t>20437</t>
  </si>
  <si>
    <t>20438</t>
  </si>
  <si>
    <t>20439</t>
  </si>
  <si>
    <t>204310</t>
  </si>
  <si>
    <t>204311</t>
  </si>
  <si>
    <t>204312</t>
  </si>
  <si>
    <t>20441</t>
  </si>
  <si>
    <t>20442</t>
  </si>
  <si>
    <t>20443</t>
  </si>
  <si>
    <t>20444</t>
  </si>
  <si>
    <t>20445</t>
  </si>
  <si>
    <t>20446</t>
  </si>
  <si>
    <t>20447</t>
  </si>
  <si>
    <t>20448</t>
  </si>
  <si>
    <t>20449</t>
  </si>
  <si>
    <t>204410</t>
  </si>
  <si>
    <t>204411</t>
  </si>
  <si>
    <t>204412</t>
  </si>
  <si>
    <t>20451</t>
  </si>
  <si>
    <t>20452</t>
  </si>
  <si>
    <t>20453</t>
  </si>
  <si>
    <t>20454</t>
  </si>
  <si>
    <t>20455</t>
  </si>
  <si>
    <t>20456</t>
  </si>
  <si>
    <t>20457</t>
  </si>
  <si>
    <t>20458</t>
  </si>
  <si>
    <t>20459</t>
  </si>
  <si>
    <t>204510</t>
  </si>
  <si>
    <t>204511</t>
  </si>
  <si>
    <t>204512</t>
  </si>
  <si>
    <t>20461</t>
  </si>
  <si>
    <t>20462</t>
  </si>
  <si>
    <t>20463</t>
  </si>
  <si>
    <t>20464</t>
  </si>
  <si>
    <t>20465</t>
  </si>
  <si>
    <t>20466</t>
  </si>
  <si>
    <t>20467</t>
  </si>
  <si>
    <t>20468</t>
  </si>
  <si>
    <t>20469</t>
  </si>
  <si>
    <t>204610</t>
  </si>
  <si>
    <t>204611</t>
  </si>
  <si>
    <t>204612</t>
  </si>
  <si>
    <t>20471</t>
  </si>
  <si>
    <t>20472</t>
  </si>
  <si>
    <t>20473</t>
  </si>
  <si>
    <t>20474</t>
  </si>
  <si>
    <t>20475</t>
  </si>
  <si>
    <t>20476</t>
  </si>
  <si>
    <t>20477</t>
  </si>
  <si>
    <t>20478</t>
  </si>
  <si>
    <t>20479</t>
  </si>
  <si>
    <t>204710</t>
  </si>
  <si>
    <t>204711</t>
  </si>
  <si>
    <t>204712</t>
  </si>
  <si>
    <t>20481</t>
  </si>
  <si>
    <t>20482</t>
  </si>
  <si>
    <t>20483</t>
  </si>
  <si>
    <t>20484</t>
  </si>
  <si>
    <t>20485</t>
  </si>
  <si>
    <t>20486</t>
  </si>
  <si>
    <t>20487</t>
  </si>
  <si>
    <t>20488</t>
  </si>
  <si>
    <t>20489</t>
  </si>
  <si>
    <t>204810</t>
  </si>
  <si>
    <t>204811</t>
  </si>
  <si>
    <t>204812</t>
  </si>
  <si>
    <t>20491</t>
  </si>
  <si>
    <t>20492</t>
  </si>
  <si>
    <t>20493</t>
  </si>
  <si>
    <t>20494</t>
  </si>
  <si>
    <t>20495</t>
  </si>
  <si>
    <t>20496</t>
  </si>
  <si>
    <t>20497</t>
  </si>
  <si>
    <t>20498</t>
  </si>
  <si>
    <t>20499</t>
  </si>
  <si>
    <t>204910</t>
  </si>
  <si>
    <t>204911</t>
  </si>
  <si>
    <t>204912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</si>
  <si>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</si>
  <si>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</si>
  <si>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</si>
  <si>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</si>
  <si>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</si>
  <si>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</si>
  <si>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</si>
  <si>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</si>
  <si>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</si>
  <si>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205010</t>
  </si>
  <si>
    <t>205011</t>
  </si>
  <si>
    <t>205012</t>
  </si>
  <si>
    <t>20511</t>
  </si>
  <si>
    <t>20512</t>
  </si>
  <si>
    <t>20513</t>
  </si>
  <si>
    <t>20514</t>
  </si>
  <si>
    <t>20515</t>
  </si>
  <si>
    <t>20516</t>
  </si>
  <si>
    <t>20517</t>
  </si>
  <si>
    <t>20518</t>
  </si>
  <si>
    <t>20519</t>
  </si>
  <si>
    <t>205110</t>
  </si>
  <si>
    <t>205111</t>
  </si>
  <si>
    <t>205112</t>
  </si>
  <si>
    <t>20521</t>
  </si>
  <si>
    <t>20522</t>
  </si>
  <si>
    <t>20523</t>
  </si>
  <si>
    <t>20524</t>
  </si>
  <si>
    <t>20525</t>
  </si>
  <si>
    <t>20526</t>
  </si>
  <si>
    <t>20527</t>
  </si>
  <si>
    <t>20528</t>
  </si>
  <si>
    <t>20529</t>
  </si>
  <si>
    <t>205210</t>
  </si>
  <si>
    <t>205211</t>
  </si>
  <si>
    <t>205212</t>
  </si>
  <si>
    <t>20531</t>
  </si>
  <si>
    <t>20532</t>
  </si>
  <si>
    <t>20533</t>
  </si>
  <si>
    <t>20534</t>
  </si>
  <si>
    <t>20535</t>
  </si>
  <si>
    <t>20536</t>
  </si>
  <si>
    <t>20537</t>
  </si>
  <si>
    <t>20538</t>
  </si>
  <si>
    <t>20539</t>
  </si>
  <si>
    <t>205310</t>
  </si>
  <si>
    <t>205311</t>
  </si>
  <si>
    <t>205312</t>
  </si>
  <si>
    <t>20541</t>
  </si>
  <si>
    <t>20542</t>
  </si>
  <si>
    <t>20543</t>
  </si>
  <si>
    <t>20544</t>
  </si>
  <si>
    <t>20545</t>
  </si>
  <si>
    <t>20546</t>
  </si>
  <si>
    <t>20547</t>
  </si>
  <si>
    <t>20548</t>
  </si>
  <si>
    <t>20549</t>
  </si>
  <si>
    <t>205410</t>
  </si>
  <si>
    <t>205411</t>
  </si>
  <si>
    <t>205412</t>
  </si>
  <si>
    <t>20551</t>
  </si>
  <si>
    <t>20552</t>
  </si>
  <si>
    <t>20553</t>
  </si>
  <si>
    <t>20554</t>
  </si>
  <si>
    <t>20555</t>
  </si>
  <si>
    <t>20556</t>
  </si>
  <si>
    <t>20557</t>
  </si>
  <si>
    <t>20558</t>
  </si>
  <si>
    <t>20559</t>
  </si>
  <si>
    <t>205510</t>
  </si>
  <si>
    <t>205511</t>
  </si>
  <si>
    <t>205512</t>
  </si>
  <si>
    <t>20561</t>
  </si>
  <si>
    <t>20562</t>
  </si>
  <si>
    <t>20563</t>
  </si>
  <si>
    <t>20564</t>
  </si>
  <si>
    <t>20565</t>
  </si>
  <si>
    <t>20566</t>
  </si>
  <si>
    <t>20567</t>
  </si>
  <si>
    <t>20568</t>
  </si>
  <si>
    <t>20569</t>
  </si>
  <si>
    <t>205610</t>
  </si>
  <si>
    <t>205611</t>
  </si>
  <si>
    <t>205612</t>
  </si>
  <si>
    <t>20571</t>
  </si>
  <si>
    <t>20572</t>
  </si>
  <si>
    <t>20573</t>
  </si>
  <si>
    <t>20574</t>
  </si>
  <si>
    <t>20575</t>
  </si>
  <si>
    <t>20576</t>
  </si>
  <si>
    <t>20577</t>
  </si>
  <si>
    <t>20578</t>
  </si>
  <si>
    <t>20579</t>
  </si>
  <si>
    <t>205710</t>
  </si>
  <si>
    <t>205711</t>
  </si>
  <si>
    <t>205712</t>
  </si>
  <si>
    <t>20581</t>
  </si>
  <si>
    <t>20582</t>
  </si>
  <si>
    <t>20583</t>
  </si>
  <si>
    <t>20584</t>
  </si>
  <si>
    <t>20585</t>
  </si>
  <si>
    <t>20586</t>
  </si>
  <si>
    <t>20587</t>
  </si>
  <si>
    <t>20588</t>
  </si>
  <si>
    <t>20589</t>
  </si>
  <si>
    <t>205810</t>
  </si>
  <si>
    <t>205811</t>
  </si>
  <si>
    <t>205812</t>
  </si>
  <si>
    <t>20591</t>
  </si>
  <si>
    <t>20592</t>
  </si>
  <si>
    <t>20593</t>
  </si>
  <si>
    <t>20594</t>
  </si>
  <si>
    <t>20595</t>
  </si>
  <si>
    <t>20596</t>
  </si>
  <si>
    <t>20597</t>
  </si>
  <si>
    <t>20598</t>
  </si>
  <si>
    <t>20599</t>
  </si>
  <si>
    <t>205910</t>
  </si>
  <si>
    <t>205911</t>
  </si>
  <si>
    <t>205912</t>
  </si>
  <si>
    <t>20601</t>
  </si>
  <si>
    <t>20602</t>
  </si>
  <si>
    <t>20603</t>
  </si>
  <si>
    <t>20604</t>
  </si>
  <si>
    <t>20605</t>
  </si>
  <si>
    <t>20606</t>
  </si>
  <si>
    <t>20607</t>
  </si>
  <si>
    <t>20608</t>
  </si>
  <si>
    <t>20609</t>
  </si>
  <si>
    <t>206010</t>
  </si>
  <si>
    <t>206011</t>
  </si>
  <si>
    <t>206012</t>
  </si>
  <si>
    <t>20611</t>
  </si>
  <si>
    <t>20612</t>
  </si>
  <si>
    <t>20613</t>
  </si>
  <si>
    <t>20614</t>
  </si>
  <si>
    <t>20615</t>
  </si>
  <si>
    <t>20616</t>
  </si>
  <si>
    <t>20617</t>
  </si>
  <si>
    <t>20618</t>
  </si>
  <si>
    <t>20619</t>
  </si>
  <si>
    <t>206110</t>
  </si>
  <si>
    <t>206111</t>
  </si>
  <si>
    <t>206112</t>
  </si>
  <si>
    <t>20621</t>
  </si>
  <si>
    <t>20622</t>
  </si>
  <si>
    <t>20623</t>
  </si>
  <si>
    <t>20624</t>
  </si>
  <si>
    <t>20625</t>
  </si>
  <si>
    <t>20626</t>
  </si>
  <si>
    <t>20627</t>
  </si>
  <si>
    <t>20628</t>
  </si>
  <si>
    <t>20629</t>
  </si>
  <si>
    <t>206210</t>
  </si>
  <si>
    <t>206211</t>
  </si>
  <si>
    <t>206212</t>
  </si>
  <si>
    <t>20631</t>
  </si>
  <si>
    <t>20632</t>
  </si>
  <si>
    <t>20633</t>
  </si>
  <si>
    <t>20634</t>
  </si>
  <si>
    <t>20635</t>
  </si>
  <si>
    <t>20636</t>
  </si>
  <si>
    <t>20637</t>
  </si>
  <si>
    <t>20638</t>
  </si>
  <si>
    <t>20639</t>
  </si>
  <si>
    <t>206310</t>
  </si>
  <si>
    <t>206311</t>
  </si>
  <si>
    <t>206312</t>
  </si>
  <si>
    <t>20641</t>
  </si>
  <si>
    <t>20642</t>
  </si>
  <si>
    <t>20643</t>
  </si>
  <si>
    <t>20644</t>
  </si>
  <si>
    <t>20645</t>
  </si>
  <si>
    <t>20646</t>
  </si>
  <si>
    <t>20647</t>
  </si>
  <si>
    <t>20648</t>
  </si>
  <si>
    <t>20649</t>
  </si>
  <si>
    <t>206410</t>
  </si>
  <si>
    <t>206411</t>
  </si>
  <si>
    <t>206412</t>
  </si>
  <si>
    <t>20651</t>
  </si>
  <si>
    <t>20652</t>
  </si>
  <si>
    <t>20653</t>
  </si>
  <si>
    <t>20654</t>
  </si>
  <si>
    <t>20655</t>
  </si>
  <si>
    <t>20656</t>
  </si>
  <si>
    <t>20657</t>
  </si>
  <si>
    <t>20658</t>
  </si>
  <si>
    <t>20659</t>
  </si>
  <si>
    <t>206510</t>
  </si>
  <si>
    <t>206511</t>
  </si>
  <si>
    <t>206512</t>
  </si>
  <si>
    <t>黒</t>
    <rPh sb="0" eb="1">
      <t>クロ</t>
    </rPh>
    <phoneticPr fontId="2"/>
  </si>
  <si>
    <t>キー</t>
    <phoneticPr fontId="2"/>
  </si>
  <si>
    <t>固定数</t>
    <rPh sb="0" eb="2">
      <t>コテイ</t>
    </rPh>
    <rPh sb="2" eb="3">
      <t>スウ</t>
    </rPh>
    <phoneticPr fontId="2"/>
  </si>
  <si>
    <t>名前</t>
    <rPh sb="0" eb="2">
      <t>ナマエ</t>
    </rPh>
    <phoneticPr fontId="2"/>
  </si>
  <si>
    <t>YUKI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</si>
  <si>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</si>
  <si>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</si>
  <si>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</si>
  <si>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</si>
  <si>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紋章</t>
    <rPh sb="0" eb="2">
      <t>モンショウ</t>
    </rPh>
    <phoneticPr fontId="2"/>
  </si>
  <si>
    <t>音</t>
    <rPh sb="0" eb="1">
      <t>オト</t>
    </rPh>
    <phoneticPr fontId="2"/>
  </si>
  <si>
    <t>KIN</t>
    <phoneticPr fontId="2"/>
  </si>
  <si>
    <t>ガイドKIN</t>
    <phoneticPr fontId="2"/>
  </si>
  <si>
    <t>成長KIN</t>
    <rPh sb="0" eb="2">
      <t>セイチョウ</t>
    </rPh>
    <phoneticPr fontId="2"/>
  </si>
  <si>
    <t>友達KIN</t>
    <rPh sb="0" eb="2">
      <t>トモダチ</t>
    </rPh>
    <phoneticPr fontId="2"/>
  </si>
  <si>
    <t>学びKIN</t>
    <rPh sb="0" eb="1">
      <t>マナ</t>
    </rPh>
    <phoneticPr fontId="2"/>
  </si>
  <si>
    <t>今日の紋章</t>
    <rPh sb="0" eb="2">
      <t>キョウ</t>
    </rPh>
    <rPh sb="3" eb="5">
      <t>モンショウ</t>
    </rPh>
    <phoneticPr fontId="2"/>
  </si>
  <si>
    <t>KIN</t>
    <phoneticPr fontId="2"/>
  </si>
  <si>
    <t>KIN</t>
    <phoneticPr fontId="2"/>
  </si>
  <si>
    <t>行動の紋章/音</t>
    <rPh sb="0" eb="2">
      <t>コウドウ</t>
    </rPh>
    <rPh sb="3" eb="5">
      <t>モンショウ</t>
    </rPh>
    <rPh sb="6" eb="7">
      <t>オト</t>
    </rPh>
    <phoneticPr fontId="2"/>
  </si>
  <si>
    <t>願望の紋章/音</t>
    <rPh sb="0" eb="2">
      <t>ガンボウ</t>
    </rPh>
    <rPh sb="3" eb="5">
      <t>モンショウ</t>
    </rPh>
    <rPh sb="6" eb="7">
      <t>オト</t>
    </rPh>
    <phoneticPr fontId="2"/>
  </si>
  <si>
    <t>ガイドKIN</t>
    <phoneticPr fontId="2"/>
  </si>
  <si>
    <t>今日のKIN</t>
    <rPh sb="0" eb="2">
      <t>キョウ</t>
    </rPh>
    <phoneticPr fontId="2"/>
  </si>
  <si>
    <t>出来事</t>
    <rPh sb="0" eb="3">
      <t>デキゴト</t>
    </rPh>
    <phoneticPr fontId="2"/>
  </si>
  <si>
    <t>経歴</t>
    <rPh sb="0" eb="2">
      <t>ケイレキ</t>
    </rPh>
    <phoneticPr fontId="2"/>
  </si>
  <si>
    <t>52年周期（願望の紋章）</t>
    <rPh sb="2" eb="3">
      <t>ネン</t>
    </rPh>
    <rPh sb="3" eb="5">
      <t>シュウキ</t>
    </rPh>
    <rPh sb="6" eb="8">
      <t>ガンボウ</t>
    </rPh>
    <rPh sb="9" eb="11">
      <t>モンショウ</t>
    </rPh>
    <phoneticPr fontId="2"/>
  </si>
  <si>
    <t>13の音</t>
    <rPh sb="3" eb="4">
      <t>オト</t>
    </rPh>
    <phoneticPr fontId="2"/>
  </si>
  <si>
    <t>4年周期（行動の紋章）</t>
    <rPh sb="1" eb="2">
      <t>ネン</t>
    </rPh>
    <rPh sb="2" eb="4">
      <t>シュウキ</t>
    </rPh>
    <rPh sb="5" eb="7">
      <t>コウドウ</t>
    </rPh>
    <rPh sb="8" eb="10">
      <t>モンショウ</t>
    </rPh>
    <phoneticPr fontId="2"/>
  </si>
  <si>
    <t>年齢</t>
    <rPh sb="0" eb="2">
      <t>ネンレイ</t>
    </rPh>
    <phoneticPr fontId="2"/>
  </si>
  <si>
    <t>西暦</t>
    <rPh sb="0" eb="2">
      <t>セイレキ</t>
    </rPh>
    <phoneticPr fontId="2"/>
  </si>
  <si>
    <t>*黄*</t>
    <rPh sb="1" eb="2">
      <t>キ</t>
    </rPh>
    <phoneticPr fontId="2"/>
  </si>
  <si>
    <t>*青*</t>
    <rPh sb="1" eb="2">
      <t>アオ</t>
    </rPh>
    <phoneticPr fontId="2"/>
  </si>
  <si>
    <t>*白*</t>
    <rPh sb="1" eb="2">
      <t>シロ</t>
    </rPh>
    <phoneticPr fontId="2"/>
  </si>
  <si>
    <t>*赤*</t>
    <rPh sb="1" eb="2">
      <t>アカ</t>
    </rPh>
    <phoneticPr fontId="2"/>
  </si>
  <si>
    <t>日</t>
    <rPh sb="0" eb="1">
      <t>ニチ</t>
    </rPh>
    <phoneticPr fontId="2"/>
  </si>
  <si>
    <t>お誕生日</t>
    <rPh sb="1" eb="4">
      <t>タンジョウビ</t>
    </rPh>
    <phoneticPr fontId="2"/>
  </si>
  <si>
    <t>時マヤ　4年周期と52年周期</t>
    <rPh sb="0" eb="1">
      <t>トキ</t>
    </rPh>
    <rPh sb="5" eb="6">
      <t>ネン</t>
    </rPh>
    <rPh sb="6" eb="8">
      <t>シュウキ</t>
    </rPh>
    <rPh sb="11" eb="12">
      <t>ネン</t>
    </rPh>
    <rPh sb="12" eb="14">
      <t>シュウキ</t>
    </rPh>
    <phoneticPr fontId="2"/>
  </si>
  <si>
    <t>何歳からみたい？</t>
    <rPh sb="0" eb="2">
      <t>ナンサイ</t>
    </rPh>
    <phoneticPr fontId="2"/>
  </si>
  <si>
    <t>※　チーム用</t>
    <rPh sb="5" eb="6">
      <t>ヨウ</t>
    </rPh>
    <phoneticPr fontId="2"/>
  </si>
  <si>
    <t>月</t>
    <rPh sb="0" eb="1">
      <t>ツキ</t>
    </rPh>
    <phoneticPr fontId="2"/>
  </si>
  <si>
    <t>スタート年</t>
    <rPh sb="4" eb="5">
      <t>ネン</t>
    </rPh>
    <phoneticPr fontId="2"/>
  </si>
  <si>
    <t>起算日</t>
    <rPh sb="0" eb="3">
      <t>キサンビ</t>
    </rPh>
    <phoneticPr fontId="2"/>
  </si>
  <si>
    <t>4年周期
（行動の紋章）</t>
    <rPh sb="1" eb="2">
      <t>ネン</t>
    </rPh>
    <rPh sb="2" eb="4">
      <t>シュウキ</t>
    </rPh>
    <rPh sb="6" eb="8">
      <t>コウドウ</t>
    </rPh>
    <rPh sb="9" eb="11">
      <t>モンショウ</t>
    </rPh>
    <phoneticPr fontId="2"/>
  </si>
  <si>
    <t>52年周期
（願望の紋章）</t>
    <rPh sb="2" eb="3">
      <t>ネン</t>
    </rPh>
    <rPh sb="3" eb="5">
      <t>シュウキ</t>
    </rPh>
    <rPh sb="7" eb="9">
      <t>ガンボウ</t>
    </rPh>
    <rPh sb="10" eb="12">
      <t>モンショウ</t>
    </rPh>
    <phoneticPr fontId="2"/>
  </si>
  <si>
    <t>おにぐんそう</t>
    <phoneticPr fontId="2"/>
  </si>
  <si>
    <t>ゆきみん</t>
    <phoneticPr fontId="2"/>
  </si>
  <si>
    <t>いっちゃん</t>
    <phoneticPr fontId="2"/>
  </si>
  <si>
    <t>まさまさ</t>
    <phoneticPr fontId="2"/>
  </si>
  <si>
    <t>貴公子</t>
    <rPh sb="0" eb="3">
      <t>キコウシ</t>
    </rPh>
    <phoneticPr fontId="2"/>
  </si>
  <si>
    <t>時マヤsheetは　お名前　と　生年月日　周期表のスタート年齢しか入力ができません</t>
    <rPh sb="0" eb="1">
      <t>トキ</t>
    </rPh>
    <rPh sb="11" eb="13">
      <t>ナマエ</t>
    </rPh>
    <rPh sb="16" eb="18">
      <t>セイネン</t>
    </rPh>
    <rPh sb="18" eb="20">
      <t>ガッピ</t>
    </rPh>
    <rPh sb="21" eb="23">
      <t>シュウキ</t>
    </rPh>
    <rPh sb="23" eb="24">
      <t>ヒョウ</t>
    </rPh>
    <rPh sb="29" eb="31">
      <t>ネンレイ</t>
    </rPh>
    <rPh sb="33" eb="35">
      <t>ニュウリョク</t>
    </rPh>
    <phoneticPr fontId="2"/>
  </si>
  <si>
    <t>周期表は経歴と出来事しか入力できません</t>
    <rPh sb="0" eb="2">
      <t>シュウキ</t>
    </rPh>
    <rPh sb="2" eb="3">
      <t>ヒョウ</t>
    </rPh>
    <rPh sb="4" eb="6">
      <t>ケイレキ</t>
    </rPh>
    <rPh sb="7" eb="10">
      <t>デキゴト</t>
    </rPh>
    <rPh sb="12" eb="14">
      <t>ニュウリョク</t>
    </rPh>
    <phoneticPr fontId="2"/>
  </si>
  <si>
    <t>なまえ</t>
    <phoneticPr fontId="2"/>
  </si>
  <si>
    <t>KIN</t>
    <phoneticPr fontId="2"/>
  </si>
  <si>
    <t>KIN</t>
    <phoneticPr fontId="2"/>
  </si>
  <si>
    <t>チーム流れチェッカーは　1963年以降2055年までの範囲です</t>
    <rPh sb="3" eb="4">
      <t>ナガ</t>
    </rPh>
    <rPh sb="16" eb="17">
      <t>ネン</t>
    </rPh>
    <rPh sb="17" eb="19">
      <t>イコウ</t>
    </rPh>
    <rPh sb="23" eb="24">
      <t>ネン</t>
    </rPh>
    <rPh sb="27" eb="29">
      <t>ハンイ</t>
    </rPh>
    <phoneticPr fontId="2"/>
  </si>
  <si>
    <t>パワー全開の赤ちゃん</t>
    <phoneticPr fontId="2"/>
  </si>
  <si>
    <t>何でも試す赤ちゃん</t>
  </si>
  <si>
    <t>人を癒す赤ちゃん</t>
    <phoneticPr fontId="2"/>
  </si>
  <si>
    <t>自分で歩き出す赤ちゃん</t>
  </si>
  <si>
    <t>人と遊ぶ赤ちゃん</t>
    <phoneticPr fontId="2"/>
  </si>
  <si>
    <t>遊び続ける幼稚園児</t>
    <phoneticPr fontId="2"/>
  </si>
  <si>
    <t>先生の話をちゃんと聞く幼稚園児</t>
    <phoneticPr fontId="2"/>
  </si>
  <si>
    <t>友達とつながる幼稚園児</t>
    <phoneticPr fontId="2"/>
  </si>
  <si>
    <t>感じるままの幼稚園児</t>
    <phoneticPr fontId="2"/>
  </si>
  <si>
    <t>ランドセルに夢・希望を抱く小学生</t>
    <phoneticPr fontId="2"/>
  </si>
  <si>
    <t>教室で自己主張する小学生</t>
  </si>
  <si>
    <t>気づき・発見の多い新入社員</t>
    <phoneticPr fontId="2"/>
  </si>
  <si>
    <t>自分のスタイルでいく社会人</t>
    <phoneticPr fontId="2"/>
  </si>
  <si>
    <t>教室で考える中学生</t>
    <phoneticPr fontId="2"/>
  </si>
  <si>
    <t>クラスの中の学級委員長</t>
    <phoneticPr fontId="2"/>
  </si>
  <si>
    <t>学校の生徒会長</t>
    <phoneticPr fontId="2"/>
  </si>
  <si>
    <t>社長として世の中に輝く</t>
    <phoneticPr fontId="2"/>
  </si>
  <si>
    <t>困難に立ち向かう自営業者</t>
    <phoneticPr fontId="2"/>
  </si>
  <si>
    <t>独立自営業</t>
    <phoneticPr fontId="2"/>
  </si>
  <si>
    <t>全力で遊ぶ幼稚園児</t>
    <rPh sb="0" eb="2">
      <t>ゼンリョク</t>
    </rPh>
    <phoneticPr fontId="2"/>
  </si>
  <si>
    <t>お祭りBJ</t>
    <rPh sb="1" eb="2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</si>
</sst>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3" borderId="0" xfId="0" applyFont="1" applyFill="1" applyProtection="1">
      <alignment vertical="center"/>
      <protection locked="0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76" fontId="12" fillId="0" borderId="0" xfId="0" applyNumberFormat="1" applyFont="1" applyFill="1">
      <alignment vertical="center"/>
    </xf>
    <xf numFmtId="0" fontId="11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8" fontId="7" fillId="0" borderId="0" xfId="0" applyNumberFormat="1" applyFont="1">
      <alignment vertical="center"/>
    </xf>
    <xf numFmtId="0" fontId="7" fillId="4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Fill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16" xfId="0" applyFont="1" applyFill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16" fillId="0" borderId="19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2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8" fillId="2" borderId="1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8" fillId="2" borderId="8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177" fontId="4" fillId="4" borderId="0" xfId="0" applyNumberFormat="1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14" fontId="6" fillId="0" borderId="0" xfId="0" applyNumberFormat="1" applyFont="1" applyProtection="1">
      <alignment vertical="center"/>
    </xf>
    <xf numFmtId="0" fontId="8" fillId="2" borderId="0" xfId="0" applyFont="1" applyFill="1" applyBorder="1" applyProtection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>
      <alignment vertical="center"/>
    </xf>
    <xf numFmtId="14" fontId="20" fillId="0" borderId="0" xfId="0" applyNumberFormat="1" applyFont="1">
      <alignment vertical="center"/>
    </xf>
    <xf numFmtId="0" fontId="20" fillId="0" borderId="0" xfId="0" applyNumberFormat="1" applyFont="1">
      <alignment vertical="center"/>
    </xf>
    <xf numFmtId="0" fontId="18" fillId="0" borderId="0" xfId="0" applyFont="1" applyFill="1" applyBorder="1">
      <alignment vertical="center"/>
    </xf>
    <xf numFmtId="14" fontId="17" fillId="0" borderId="0" xfId="0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176" fontId="17" fillId="0" borderId="0" xfId="0" applyNumberFormat="1" applyFont="1" applyFill="1" applyBorder="1">
      <alignment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49" fontId="17" fillId="0" borderId="0" xfId="0" applyNumberFormat="1" applyFont="1" applyFill="1" applyProtection="1">
      <alignment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Protection="1">
      <alignment vertical="center"/>
      <protection locked="0"/>
    </xf>
    <xf numFmtId="0" fontId="21" fillId="0" borderId="0" xfId="0" applyFont="1">
      <alignment vertical="center"/>
    </xf>
    <xf numFmtId="0" fontId="10" fillId="2" borderId="4" xfId="0" applyFont="1" applyFill="1" applyBorder="1" applyProtection="1">
      <alignment vertical="center"/>
    </xf>
    <xf numFmtId="0" fontId="10" fillId="2" borderId="7" xfId="0" applyFont="1" applyFill="1" applyBorder="1" applyProtection="1">
      <alignment vertical="center"/>
    </xf>
  </cellXfs>
  <cellStyles count="3">
    <cellStyle name="標準" xfId="0" builtinId="0"/>
    <cellStyle name="標準 2" xfId="1"/>
    <cellStyle name="標準 3" xfId="2"/>
  </cellStyles>
  <dxfs count="28"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44</xdr:row>
      <xdr:rowOff>57150</xdr:rowOff>
    </xdr:from>
    <xdr:to>
      <xdr:col>12</xdr:col>
      <xdr:colOff>504825</xdr:colOff>
      <xdr:row>44</xdr:row>
      <xdr:rowOff>438358</xdr:rowOff>
    </xdr:to>
    <xdr:pic>
      <xdr:nvPicPr>
        <xdr:cNvPr id="2" name="図 1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349" r="85109"/>
        <a:stretch/>
      </xdr:blipFill>
      <xdr:spPr>
        <a:xfrm rot="185617">
          <a:off x="11029950" y="12401550"/>
          <a:ext cx="333375" cy="381208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29</xdr:row>
      <xdr:rowOff>104775</xdr:rowOff>
    </xdr:from>
    <xdr:to>
      <xdr:col>12</xdr:col>
      <xdr:colOff>457200</xdr:colOff>
      <xdr:row>29</xdr:row>
      <xdr:rowOff>457200</xdr:rowOff>
    </xdr:to>
    <xdr:pic>
      <xdr:nvPicPr>
        <xdr:cNvPr id="3" name="図 2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683" b="76285"/>
        <a:stretch/>
      </xdr:blipFill>
      <xdr:spPr>
        <a:xfrm>
          <a:off x="10972800" y="516255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45</xdr:row>
      <xdr:rowOff>38100</xdr:rowOff>
    </xdr:from>
    <xdr:to>
      <xdr:col>12</xdr:col>
      <xdr:colOff>495300</xdr:colOff>
      <xdr:row>45</xdr:row>
      <xdr:rowOff>419308</xdr:rowOff>
    </xdr:to>
    <xdr:pic>
      <xdr:nvPicPr>
        <xdr:cNvPr id="4" name="図 3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97" t="72426" r="65112" b="1923"/>
        <a:stretch/>
      </xdr:blipFill>
      <xdr:spPr>
        <a:xfrm>
          <a:off x="11020425" y="12868275"/>
          <a:ext cx="333375" cy="381208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30</xdr:row>
      <xdr:rowOff>85725</xdr:rowOff>
    </xdr:from>
    <xdr:to>
      <xdr:col>12</xdr:col>
      <xdr:colOff>466725</xdr:colOff>
      <xdr:row>30</xdr:row>
      <xdr:rowOff>438150</xdr:rowOff>
    </xdr:to>
    <xdr:pic>
      <xdr:nvPicPr>
        <xdr:cNvPr id="5" name="図 4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3" t="-641" r="64260" b="76926"/>
        <a:stretch/>
      </xdr:blipFill>
      <xdr:spPr>
        <a:xfrm>
          <a:off x="10982325" y="562927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41</xdr:row>
      <xdr:rowOff>57150</xdr:rowOff>
    </xdr:from>
    <xdr:to>
      <xdr:col>12</xdr:col>
      <xdr:colOff>466725</xdr:colOff>
      <xdr:row>41</xdr:row>
      <xdr:rowOff>438358</xdr:rowOff>
    </xdr:to>
    <xdr:pic>
      <xdr:nvPicPr>
        <xdr:cNvPr id="6" name="図 5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18" t="73067" r="44691" b="1282"/>
        <a:stretch/>
      </xdr:blipFill>
      <xdr:spPr>
        <a:xfrm>
          <a:off x="10991850" y="10944225"/>
          <a:ext cx="333375" cy="381208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26</xdr:row>
      <xdr:rowOff>38100</xdr:rowOff>
    </xdr:from>
    <xdr:to>
      <xdr:col>12</xdr:col>
      <xdr:colOff>476250</xdr:colOff>
      <xdr:row>26</xdr:row>
      <xdr:rowOff>390525</xdr:rowOff>
    </xdr:to>
    <xdr:pic>
      <xdr:nvPicPr>
        <xdr:cNvPr id="7" name="図 6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94" r="44689" b="76285"/>
        <a:stretch/>
      </xdr:blipFill>
      <xdr:spPr>
        <a:xfrm>
          <a:off x="7467600" y="418147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43</xdr:row>
      <xdr:rowOff>66675</xdr:rowOff>
    </xdr:from>
    <xdr:to>
      <xdr:col>12</xdr:col>
      <xdr:colOff>447675</xdr:colOff>
      <xdr:row>43</xdr:row>
      <xdr:rowOff>447883</xdr:rowOff>
    </xdr:to>
    <xdr:pic>
      <xdr:nvPicPr>
        <xdr:cNvPr id="8" name="図 7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61" t="74349" r="5548"/>
        <a:stretch/>
      </xdr:blipFill>
      <xdr:spPr>
        <a:xfrm>
          <a:off x="10972800" y="11925300"/>
          <a:ext cx="333375" cy="381208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27</xdr:row>
      <xdr:rowOff>104775</xdr:rowOff>
    </xdr:from>
    <xdr:to>
      <xdr:col>12</xdr:col>
      <xdr:colOff>523875</xdr:colOff>
      <xdr:row>27</xdr:row>
      <xdr:rowOff>457200</xdr:rowOff>
    </xdr:to>
    <xdr:pic>
      <xdr:nvPicPr>
        <xdr:cNvPr id="9" name="図 8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17" r="24266" b="76285"/>
        <a:stretch/>
      </xdr:blipFill>
      <xdr:spPr>
        <a:xfrm>
          <a:off x="11039475" y="419100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42</xdr:row>
      <xdr:rowOff>76200</xdr:rowOff>
    </xdr:from>
    <xdr:to>
      <xdr:col>12</xdr:col>
      <xdr:colOff>485775</xdr:colOff>
      <xdr:row>42</xdr:row>
      <xdr:rowOff>457408</xdr:rowOff>
    </xdr:to>
    <xdr:pic>
      <xdr:nvPicPr>
        <xdr:cNvPr id="10" name="図 9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266" t="74990" r="23843" b="-641"/>
        <a:stretch/>
      </xdr:blipFill>
      <xdr:spPr>
        <a:xfrm>
          <a:off x="11010900" y="11449050"/>
          <a:ext cx="333375" cy="381208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28</xdr:row>
      <xdr:rowOff>123825</xdr:rowOff>
    </xdr:from>
    <xdr:to>
      <xdr:col>12</xdr:col>
      <xdr:colOff>476250</xdr:colOff>
      <xdr:row>28</xdr:row>
      <xdr:rowOff>476250</xdr:rowOff>
    </xdr:to>
    <xdr:pic>
      <xdr:nvPicPr>
        <xdr:cNvPr id="11" name="図 10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63" t="-641" r="5120" b="76926"/>
        <a:stretch/>
      </xdr:blipFill>
      <xdr:spPr>
        <a:xfrm>
          <a:off x="10991850" y="46958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34</xdr:row>
      <xdr:rowOff>28575</xdr:rowOff>
    </xdr:from>
    <xdr:to>
      <xdr:col>12</xdr:col>
      <xdr:colOff>466725</xdr:colOff>
      <xdr:row>34</xdr:row>
      <xdr:rowOff>381000</xdr:rowOff>
    </xdr:to>
    <xdr:pic>
      <xdr:nvPicPr>
        <xdr:cNvPr id="12" name="図 11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97" r="84683" b="51288"/>
        <a:stretch/>
      </xdr:blipFill>
      <xdr:spPr>
        <a:xfrm>
          <a:off x="9753600" y="800100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35</xdr:row>
      <xdr:rowOff>57150</xdr:rowOff>
    </xdr:from>
    <xdr:to>
      <xdr:col>12</xdr:col>
      <xdr:colOff>533400</xdr:colOff>
      <xdr:row>35</xdr:row>
      <xdr:rowOff>409575</xdr:rowOff>
    </xdr:to>
    <xdr:pic>
      <xdr:nvPicPr>
        <xdr:cNvPr id="13" name="図 12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9" t="26279" r="63834" b="50006"/>
        <a:stretch/>
      </xdr:blipFill>
      <xdr:spPr>
        <a:xfrm>
          <a:off x="9820275" y="851535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31</xdr:row>
      <xdr:rowOff>57150</xdr:rowOff>
    </xdr:from>
    <xdr:to>
      <xdr:col>12</xdr:col>
      <xdr:colOff>447675</xdr:colOff>
      <xdr:row>31</xdr:row>
      <xdr:rowOff>409575</xdr:rowOff>
    </xdr:to>
    <xdr:pic>
      <xdr:nvPicPr>
        <xdr:cNvPr id="14" name="図 13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45" t="25638" r="43838" b="50647"/>
        <a:stretch/>
      </xdr:blipFill>
      <xdr:spPr>
        <a:xfrm>
          <a:off x="9734550" y="657225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32</xdr:row>
      <xdr:rowOff>85725</xdr:rowOff>
    </xdr:from>
    <xdr:to>
      <xdr:col>12</xdr:col>
      <xdr:colOff>438150</xdr:colOff>
      <xdr:row>32</xdr:row>
      <xdr:rowOff>438150</xdr:rowOff>
    </xdr:to>
    <xdr:pic>
      <xdr:nvPicPr>
        <xdr:cNvPr id="15" name="図 14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91" t="25638" r="24692" b="50647"/>
        <a:stretch/>
      </xdr:blipFill>
      <xdr:spPr>
        <a:xfrm>
          <a:off x="10953750" y="66008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33</xdr:row>
      <xdr:rowOff>85725</xdr:rowOff>
    </xdr:from>
    <xdr:to>
      <xdr:col>12</xdr:col>
      <xdr:colOff>457200</xdr:colOff>
      <xdr:row>33</xdr:row>
      <xdr:rowOff>438150</xdr:rowOff>
    </xdr:to>
    <xdr:pic>
      <xdr:nvPicPr>
        <xdr:cNvPr id="16" name="図 15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989" t="26279" r="4694" b="50006"/>
        <a:stretch/>
      </xdr:blipFill>
      <xdr:spPr>
        <a:xfrm>
          <a:off x="10972800" y="708660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39</xdr:row>
      <xdr:rowOff>47625</xdr:rowOff>
    </xdr:from>
    <xdr:to>
      <xdr:col>12</xdr:col>
      <xdr:colOff>485775</xdr:colOff>
      <xdr:row>39</xdr:row>
      <xdr:rowOff>400050</xdr:rowOff>
    </xdr:to>
    <xdr:pic>
      <xdr:nvPicPr>
        <xdr:cNvPr id="17" name="図 16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53" r="84683" b="26932"/>
        <a:stretch/>
      </xdr:blipFill>
      <xdr:spPr>
        <a:xfrm>
          <a:off x="11001375" y="996315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40</xdr:row>
      <xdr:rowOff>57150</xdr:rowOff>
    </xdr:from>
    <xdr:to>
      <xdr:col>12</xdr:col>
      <xdr:colOff>466725</xdr:colOff>
      <xdr:row>40</xdr:row>
      <xdr:rowOff>409575</xdr:rowOff>
    </xdr:to>
    <xdr:pic>
      <xdr:nvPicPr>
        <xdr:cNvPr id="18" name="図 17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9" t="49353" r="63834" b="26932"/>
        <a:stretch/>
      </xdr:blipFill>
      <xdr:spPr>
        <a:xfrm>
          <a:off x="10982325" y="10458450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36</xdr:row>
      <xdr:rowOff>85725</xdr:rowOff>
    </xdr:from>
    <xdr:to>
      <xdr:col>12</xdr:col>
      <xdr:colOff>495300</xdr:colOff>
      <xdr:row>36</xdr:row>
      <xdr:rowOff>438150</xdr:rowOff>
    </xdr:to>
    <xdr:pic>
      <xdr:nvPicPr>
        <xdr:cNvPr id="19" name="図 18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20" t="50635" r="44263" b="25650"/>
        <a:stretch/>
      </xdr:blipFill>
      <xdr:spPr>
        <a:xfrm>
          <a:off x="11010900" y="85439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37</xdr:row>
      <xdr:rowOff>28575</xdr:rowOff>
    </xdr:from>
    <xdr:to>
      <xdr:col>12</xdr:col>
      <xdr:colOff>514350</xdr:colOff>
      <xdr:row>37</xdr:row>
      <xdr:rowOff>381000</xdr:rowOff>
    </xdr:to>
    <xdr:pic>
      <xdr:nvPicPr>
        <xdr:cNvPr id="20" name="図 19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17" t="48071" r="24266" b="28214"/>
        <a:stretch/>
      </xdr:blipFill>
      <xdr:spPr>
        <a:xfrm>
          <a:off x="9801225" y="94583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38</xdr:row>
      <xdr:rowOff>85725</xdr:rowOff>
    </xdr:from>
    <xdr:to>
      <xdr:col>12</xdr:col>
      <xdr:colOff>485775</xdr:colOff>
      <xdr:row>38</xdr:row>
      <xdr:rowOff>438150</xdr:rowOff>
    </xdr:to>
    <xdr:pic>
      <xdr:nvPicPr>
        <xdr:cNvPr id="21" name="図 20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138" t="48712" r="5545" b="27573"/>
        <a:stretch/>
      </xdr:blipFill>
      <xdr:spPr>
        <a:xfrm>
          <a:off x="11001375" y="9515475"/>
          <a:ext cx="34290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8</xdr:row>
          <xdr:rowOff>95250</xdr:rowOff>
        </xdr:from>
        <xdr:to>
          <xdr:col>1</xdr:col>
          <xdr:colOff>983192</xdr:colOff>
          <xdr:row>8</xdr:row>
          <xdr:rowOff>582083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行動" spid="_x0000_s3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62050" y="1466850"/>
              <a:ext cx="687917" cy="48683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9</xdr:row>
          <xdr:rowOff>171450</xdr:rowOff>
        </xdr:from>
        <xdr:to>
          <xdr:col>1</xdr:col>
          <xdr:colOff>977900</xdr:colOff>
          <xdr:row>9</xdr:row>
          <xdr:rowOff>663575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願望" spid="_x0000_s31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62050" y="2257425"/>
              <a:ext cx="682625" cy="492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5"/>
  <sheetViews>
    <sheetView view="pageBreakPreview" zoomScale="90" zoomScaleNormal="60" zoomScaleSheetLayoutView="90" workbookViewId="0">
      <selection activeCell="Q22" sqref="Q22"/>
    </sheetView>
  </sheetViews>
  <sheetFormatPr defaultRowHeight="11.25" x14ac:dyDescent="0.15"/>
  <cols>
    <col min="1" max="1" width="6.5" style="69" customWidth="1"/>
    <col min="2" max="8" width="6.5" style="70" customWidth="1"/>
    <col min="9" max="9" width="6.5" style="74" customWidth="1"/>
    <col min="10" max="10" width="6.5" style="70" customWidth="1"/>
    <col min="11" max="11" width="6.5" style="74" customWidth="1"/>
    <col min="12" max="12" width="12.5" style="70" bestFit="1" customWidth="1"/>
    <col min="13" max="14" width="9" style="70"/>
    <col min="15" max="15" width="12.125" style="70" bestFit="1" customWidth="1"/>
    <col min="16" max="16" width="7.875" style="70" customWidth="1"/>
    <col min="17" max="16384" width="9" style="70"/>
  </cols>
  <sheetData>
    <row r="1" spans="1:13" ht="13.5" x14ac:dyDescent="0.15">
      <c r="A1" s="69" t="s">
        <v>667</v>
      </c>
      <c r="B1" s="70" t="s">
        <v>668</v>
      </c>
      <c r="C1" s="71"/>
      <c r="D1" s="71" t="s">
        <v>666</v>
      </c>
      <c r="E1" s="71"/>
      <c r="G1" s="70" t="s">
        <v>1</v>
      </c>
      <c r="H1" s="70" t="s">
        <v>2</v>
      </c>
      <c r="I1" s="72" t="s">
        <v>3</v>
      </c>
      <c r="J1" s="72" t="s">
        <v>4</v>
      </c>
      <c r="K1" s="72" t="s">
        <v>5</v>
      </c>
      <c r="L1" s="72" t="s">
        <v>6</v>
      </c>
    </row>
    <row r="2" spans="1:13" ht="13.5" x14ac:dyDescent="0.15">
      <c r="A2" s="70" t="s">
        <v>0</v>
      </c>
      <c r="B2" s="71">
        <v>62</v>
      </c>
      <c r="C2" s="71"/>
      <c r="D2" s="73">
        <v>1</v>
      </c>
      <c r="E2" s="71"/>
      <c r="F2" s="70">
        <v>0</v>
      </c>
      <c r="G2" s="70" t="s">
        <v>8</v>
      </c>
      <c r="H2" s="70" t="s">
        <v>9</v>
      </c>
      <c r="I2" s="70" t="s">
        <v>8</v>
      </c>
      <c r="J2" s="70" t="s">
        <v>27</v>
      </c>
      <c r="K2" s="70" t="s">
        <v>48</v>
      </c>
      <c r="L2" s="70" t="s">
        <v>11</v>
      </c>
      <c r="M2" s="72"/>
    </row>
    <row r="3" spans="1:13" x14ac:dyDescent="0.15">
      <c r="A3" s="70" t="s">
        <v>7</v>
      </c>
      <c r="B3" s="71">
        <v>93</v>
      </c>
      <c r="C3" s="71"/>
      <c r="D3" s="73">
        <v>20</v>
      </c>
      <c r="E3" s="71"/>
      <c r="F3" s="70">
        <v>1</v>
      </c>
      <c r="G3" s="70" t="s">
        <v>10</v>
      </c>
      <c r="H3" s="70" t="s">
        <v>10</v>
      </c>
      <c r="I3" s="70" t="s">
        <v>10</v>
      </c>
      <c r="J3" s="70" t="s">
        <v>9</v>
      </c>
      <c r="K3" s="70" t="s">
        <v>11</v>
      </c>
      <c r="L3" s="70" t="s">
        <v>12</v>
      </c>
      <c r="M3" s="70" t="s">
        <v>734</v>
      </c>
    </row>
    <row r="4" spans="1:13" x14ac:dyDescent="0.15">
      <c r="A4" s="70" t="s">
        <v>13</v>
      </c>
      <c r="B4" s="71">
        <v>121</v>
      </c>
      <c r="C4" s="71"/>
      <c r="D4" s="73">
        <v>22</v>
      </c>
      <c r="E4" s="71"/>
      <c r="F4" s="70">
        <v>2</v>
      </c>
      <c r="G4" s="70" t="s">
        <v>16</v>
      </c>
      <c r="H4" s="70" t="s">
        <v>19</v>
      </c>
      <c r="I4" s="70" t="s">
        <v>16</v>
      </c>
      <c r="J4" s="70" t="s">
        <v>25</v>
      </c>
      <c r="K4" s="70" t="s">
        <v>14</v>
      </c>
      <c r="L4" s="70" t="s">
        <v>30</v>
      </c>
      <c r="M4" s="70" t="s">
        <v>732</v>
      </c>
    </row>
    <row r="5" spans="1:13" x14ac:dyDescent="0.15">
      <c r="A5" s="70" t="s">
        <v>18</v>
      </c>
      <c r="B5" s="71">
        <v>152</v>
      </c>
      <c r="C5" s="71"/>
      <c r="D5" s="73">
        <v>39</v>
      </c>
      <c r="E5" s="71"/>
      <c r="F5" s="70">
        <v>3</v>
      </c>
      <c r="G5" s="70" t="s">
        <v>25</v>
      </c>
      <c r="H5" s="70" t="s">
        <v>26</v>
      </c>
      <c r="I5" s="70" t="s">
        <v>25</v>
      </c>
      <c r="J5" s="70" t="s">
        <v>16</v>
      </c>
      <c r="K5" s="70" t="s">
        <v>21</v>
      </c>
      <c r="L5" s="70" t="s">
        <v>31</v>
      </c>
      <c r="M5" s="70" t="s">
        <v>725</v>
      </c>
    </row>
    <row r="6" spans="1:13" x14ac:dyDescent="0.15">
      <c r="A6" s="70" t="s">
        <v>24</v>
      </c>
      <c r="B6" s="71">
        <v>182</v>
      </c>
      <c r="C6" s="71"/>
      <c r="D6" s="73">
        <v>43</v>
      </c>
      <c r="E6" s="71"/>
      <c r="F6" s="70">
        <v>4</v>
      </c>
      <c r="G6" s="70" t="s">
        <v>9</v>
      </c>
      <c r="H6" s="70" t="s">
        <v>30</v>
      </c>
      <c r="I6" s="70" t="s">
        <v>9</v>
      </c>
      <c r="J6" s="70" t="s">
        <v>10</v>
      </c>
      <c r="K6" s="70" t="s">
        <v>54</v>
      </c>
      <c r="L6" s="70" t="s">
        <v>22</v>
      </c>
      <c r="M6" s="70" t="s">
        <v>727</v>
      </c>
    </row>
    <row r="7" spans="1:13" x14ac:dyDescent="0.15">
      <c r="A7" s="70" t="s">
        <v>29</v>
      </c>
      <c r="B7" s="71">
        <v>213</v>
      </c>
      <c r="C7" s="71"/>
      <c r="D7" s="73">
        <v>50</v>
      </c>
      <c r="E7" s="71"/>
      <c r="F7" s="70">
        <v>5</v>
      </c>
      <c r="G7" s="70" t="s">
        <v>27</v>
      </c>
      <c r="H7" s="70" t="s">
        <v>14</v>
      </c>
      <c r="I7" s="70" t="s">
        <v>27</v>
      </c>
      <c r="J7" s="70" t="s">
        <v>8</v>
      </c>
      <c r="K7" s="70" t="s">
        <v>28</v>
      </c>
      <c r="L7" s="70" t="s">
        <v>26</v>
      </c>
      <c r="M7" s="70" t="s">
        <v>730</v>
      </c>
    </row>
    <row r="8" spans="1:13" x14ac:dyDescent="0.15">
      <c r="A8" s="70" t="s">
        <v>32</v>
      </c>
      <c r="B8" s="71">
        <v>243</v>
      </c>
      <c r="C8" s="71"/>
      <c r="D8" s="73">
        <v>51</v>
      </c>
      <c r="E8" s="71"/>
      <c r="F8" s="70">
        <v>6</v>
      </c>
      <c r="G8" s="70" t="s">
        <v>28</v>
      </c>
      <c r="H8" s="70" t="s">
        <v>28</v>
      </c>
      <c r="I8" s="70" t="s">
        <v>28</v>
      </c>
      <c r="J8" s="70" t="s">
        <v>17</v>
      </c>
      <c r="K8" s="70" t="s">
        <v>27</v>
      </c>
      <c r="L8" s="70" t="s">
        <v>15</v>
      </c>
      <c r="M8" s="70" t="s">
        <v>738</v>
      </c>
    </row>
    <row r="9" spans="1:13" x14ac:dyDescent="0.15">
      <c r="A9" s="70" t="s">
        <v>33</v>
      </c>
      <c r="B9" s="71">
        <v>14</v>
      </c>
      <c r="C9" s="71"/>
      <c r="D9" s="73">
        <v>58</v>
      </c>
      <c r="E9" s="71"/>
      <c r="F9" s="70">
        <v>7</v>
      </c>
      <c r="G9" s="70" t="s">
        <v>23</v>
      </c>
      <c r="H9" s="70" t="s">
        <v>25</v>
      </c>
      <c r="I9" s="70" t="s">
        <v>23</v>
      </c>
      <c r="J9" s="70" t="s">
        <v>19</v>
      </c>
      <c r="K9" s="70" t="s">
        <v>44</v>
      </c>
      <c r="L9" s="70" t="s">
        <v>20</v>
      </c>
      <c r="M9" s="70" t="s">
        <v>723</v>
      </c>
    </row>
    <row r="10" spans="1:13" x14ac:dyDescent="0.15">
      <c r="A10" s="70" t="s">
        <v>34</v>
      </c>
      <c r="B10" s="71">
        <v>45</v>
      </c>
      <c r="C10" s="71"/>
      <c r="D10" s="73">
        <v>64</v>
      </c>
      <c r="E10" s="71"/>
      <c r="F10" s="70">
        <v>8</v>
      </c>
      <c r="G10" s="70" t="s">
        <v>21</v>
      </c>
      <c r="H10" s="70" t="s">
        <v>8</v>
      </c>
      <c r="I10" s="70" t="s">
        <v>21</v>
      </c>
      <c r="J10" s="70" t="s">
        <v>20</v>
      </c>
      <c r="K10" s="70" t="s">
        <v>50</v>
      </c>
      <c r="L10" s="70" t="s">
        <v>19</v>
      </c>
      <c r="M10" s="70" t="s">
        <v>729</v>
      </c>
    </row>
    <row r="11" spans="1:13" x14ac:dyDescent="0.15">
      <c r="A11" s="70" t="s">
        <v>36</v>
      </c>
      <c r="B11" s="71">
        <v>75</v>
      </c>
      <c r="C11" s="71"/>
      <c r="D11" s="73">
        <v>69</v>
      </c>
      <c r="E11" s="71"/>
      <c r="F11" s="70">
        <v>9</v>
      </c>
      <c r="G11" s="70" t="s">
        <v>14</v>
      </c>
      <c r="H11" s="70" t="s">
        <v>20</v>
      </c>
      <c r="I11" s="70" t="s">
        <v>14</v>
      </c>
      <c r="J11" s="70" t="s">
        <v>15</v>
      </c>
      <c r="K11" s="70" t="s">
        <v>16</v>
      </c>
      <c r="L11" s="70" t="s">
        <v>17</v>
      </c>
      <c r="M11" s="70" t="s">
        <v>735</v>
      </c>
    </row>
    <row r="12" spans="1:13" x14ac:dyDescent="0.15">
      <c r="A12" s="70" t="s">
        <v>37</v>
      </c>
      <c r="B12" s="71">
        <v>106</v>
      </c>
      <c r="C12" s="71"/>
      <c r="D12" s="73">
        <v>72</v>
      </c>
      <c r="E12" s="71"/>
      <c r="F12" s="70">
        <v>10</v>
      </c>
      <c r="G12" s="70" t="s">
        <v>11</v>
      </c>
      <c r="H12" s="70" t="s">
        <v>22</v>
      </c>
      <c r="I12" s="70" t="s">
        <v>11</v>
      </c>
      <c r="J12" s="70" t="s">
        <v>26</v>
      </c>
      <c r="K12" s="70" t="s">
        <v>10</v>
      </c>
      <c r="L12" s="70" t="s">
        <v>8</v>
      </c>
      <c r="M12" s="70" t="s">
        <v>733</v>
      </c>
    </row>
    <row r="13" spans="1:13" x14ac:dyDescent="0.15">
      <c r="A13" s="70" t="s">
        <v>38</v>
      </c>
      <c r="B13" s="71">
        <v>136</v>
      </c>
      <c r="C13" s="71"/>
      <c r="D13" s="73">
        <v>77</v>
      </c>
      <c r="E13" s="71"/>
      <c r="F13" s="70">
        <v>11</v>
      </c>
      <c r="G13" s="70" t="s">
        <v>12</v>
      </c>
      <c r="H13" s="70" t="s">
        <v>12</v>
      </c>
      <c r="I13" s="70" t="s">
        <v>12</v>
      </c>
      <c r="J13" s="70" t="s">
        <v>22</v>
      </c>
      <c r="K13" s="70" t="s">
        <v>8</v>
      </c>
      <c r="L13" s="70" t="s">
        <v>10</v>
      </c>
      <c r="M13" s="70" t="s">
        <v>721</v>
      </c>
    </row>
    <row r="14" spans="1:13" x14ac:dyDescent="0.15">
      <c r="A14" s="70" t="s">
        <v>40</v>
      </c>
      <c r="B14" s="71">
        <v>167</v>
      </c>
      <c r="C14" s="71"/>
      <c r="D14" s="73">
        <v>85</v>
      </c>
      <c r="E14" s="71"/>
      <c r="F14" s="70">
        <v>12</v>
      </c>
      <c r="G14" s="70" t="s">
        <v>30</v>
      </c>
      <c r="H14" s="70" t="s">
        <v>21</v>
      </c>
      <c r="I14" s="70" t="s">
        <v>30</v>
      </c>
      <c r="J14" s="70" t="s">
        <v>31</v>
      </c>
      <c r="K14" s="70" t="s">
        <v>46</v>
      </c>
      <c r="L14" s="70" t="s">
        <v>16</v>
      </c>
      <c r="M14" s="70" t="s">
        <v>740</v>
      </c>
    </row>
    <row r="15" spans="1:13" x14ac:dyDescent="0.15">
      <c r="A15" s="70" t="s">
        <v>41</v>
      </c>
      <c r="B15" s="71">
        <v>198</v>
      </c>
      <c r="C15" s="71"/>
      <c r="D15" s="73">
        <v>88</v>
      </c>
      <c r="E15" s="71"/>
      <c r="F15" s="70">
        <v>13</v>
      </c>
      <c r="G15" s="70" t="s">
        <v>31</v>
      </c>
      <c r="H15" s="70" t="s">
        <v>27</v>
      </c>
      <c r="I15" s="70" t="s">
        <v>31</v>
      </c>
      <c r="J15" s="70" t="s">
        <v>30</v>
      </c>
      <c r="K15" s="70" t="s">
        <v>19</v>
      </c>
      <c r="L15" s="70" t="s">
        <v>25</v>
      </c>
      <c r="M15" s="70" t="s">
        <v>731</v>
      </c>
    </row>
    <row r="16" spans="1:13" x14ac:dyDescent="0.15">
      <c r="A16" s="70" t="s">
        <v>42</v>
      </c>
      <c r="B16" s="71">
        <v>226</v>
      </c>
      <c r="C16" s="71"/>
      <c r="D16" s="73">
        <v>93</v>
      </c>
      <c r="E16" s="71"/>
      <c r="F16" s="70">
        <v>14</v>
      </c>
      <c r="G16" s="70" t="s">
        <v>22</v>
      </c>
      <c r="H16" s="70" t="s">
        <v>16</v>
      </c>
      <c r="I16" s="70" t="s">
        <v>22</v>
      </c>
      <c r="J16" s="70" t="s">
        <v>12</v>
      </c>
      <c r="K16" s="70" t="s">
        <v>20</v>
      </c>
      <c r="L16" s="70" t="s">
        <v>35</v>
      </c>
      <c r="M16" s="70" t="s">
        <v>737</v>
      </c>
    </row>
    <row r="17" spans="1:13" x14ac:dyDescent="0.15">
      <c r="A17" s="70" t="s">
        <v>43</v>
      </c>
      <c r="B17" s="71">
        <v>257</v>
      </c>
      <c r="C17" s="71"/>
      <c r="D17" s="73">
        <v>96</v>
      </c>
      <c r="E17" s="71"/>
      <c r="F17" s="70">
        <v>15</v>
      </c>
      <c r="G17" s="70" t="s">
        <v>26</v>
      </c>
      <c r="H17" s="70" t="s">
        <v>17</v>
      </c>
      <c r="I17" s="70" t="s">
        <v>26</v>
      </c>
      <c r="J17" s="70" t="s">
        <v>11</v>
      </c>
      <c r="K17" s="70" t="s">
        <v>39</v>
      </c>
      <c r="L17" s="70" t="s">
        <v>27</v>
      </c>
      <c r="M17" s="70" t="s">
        <v>724</v>
      </c>
    </row>
    <row r="18" spans="1:13" x14ac:dyDescent="0.15">
      <c r="A18" s="70" t="s">
        <v>45</v>
      </c>
      <c r="B18" s="71">
        <v>27</v>
      </c>
      <c r="C18" s="71"/>
      <c r="D18" s="73">
        <v>106</v>
      </c>
      <c r="E18" s="71"/>
      <c r="F18" s="70">
        <v>16</v>
      </c>
      <c r="G18" s="70" t="s">
        <v>15</v>
      </c>
      <c r="H18" s="70" t="s">
        <v>15</v>
      </c>
      <c r="I18" s="70" t="s">
        <v>15</v>
      </c>
      <c r="J18" s="70" t="s">
        <v>14</v>
      </c>
      <c r="K18" s="70" t="s">
        <v>52</v>
      </c>
      <c r="L18" s="70" t="s">
        <v>28</v>
      </c>
      <c r="M18" s="70" t="s">
        <v>728</v>
      </c>
    </row>
    <row r="19" spans="1:13" x14ac:dyDescent="0.15">
      <c r="A19" s="70" t="s">
        <v>47</v>
      </c>
      <c r="B19" s="71">
        <v>58</v>
      </c>
      <c r="C19" s="71"/>
      <c r="D19" s="73">
        <v>107</v>
      </c>
      <c r="E19" s="71"/>
      <c r="F19" s="70">
        <v>17</v>
      </c>
      <c r="G19" s="70" t="s">
        <v>20</v>
      </c>
      <c r="H19" s="70" t="s">
        <v>31</v>
      </c>
      <c r="I19" s="70" t="s">
        <v>20</v>
      </c>
      <c r="J19" s="70" t="s">
        <v>21</v>
      </c>
      <c r="K19" s="70" t="s">
        <v>22</v>
      </c>
      <c r="L19" s="70" t="s">
        <v>23</v>
      </c>
      <c r="M19" s="70" t="s">
        <v>736</v>
      </c>
    </row>
    <row r="20" spans="1:13" x14ac:dyDescent="0.15">
      <c r="A20" s="70" t="s">
        <v>49</v>
      </c>
      <c r="B20" s="71">
        <v>88</v>
      </c>
      <c r="C20" s="71"/>
      <c r="D20" s="73">
        <v>108</v>
      </c>
      <c r="E20" s="71"/>
      <c r="F20" s="70">
        <v>18</v>
      </c>
      <c r="G20" s="70" t="s">
        <v>19</v>
      </c>
      <c r="H20" s="70" t="s">
        <v>11</v>
      </c>
      <c r="I20" s="70" t="s">
        <v>19</v>
      </c>
      <c r="J20" s="70" t="s">
        <v>23</v>
      </c>
      <c r="K20" s="70" t="s">
        <v>31</v>
      </c>
      <c r="L20" s="70" t="s">
        <v>21</v>
      </c>
      <c r="M20" s="70" t="s">
        <v>739</v>
      </c>
    </row>
    <row r="21" spans="1:13" x14ac:dyDescent="0.15">
      <c r="A21" s="70" t="s">
        <v>51</v>
      </c>
      <c r="B21" s="71">
        <v>119</v>
      </c>
      <c r="C21" s="71"/>
      <c r="D21" s="73">
        <v>109</v>
      </c>
      <c r="E21" s="71"/>
      <c r="F21" s="70">
        <v>19</v>
      </c>
      <c r="G21" s="70" t="s">
        <v>17</v>
      </c>
      <c r="H21" s="70" t="s">
        <v>23</v>
      </c>
      <c r="I21" s="70" t="s">
        <v>17</v>
      </c>
      <c r="J21" s="70" t="s">
        <v>28</v>
      </c>
      <c r="K21" s="70" t="s">
        <v>30</v>
      </c>
      <c r="L21" s="70" t="s">
        <v>14</v>
      </c>
      <c r="M21" s="70" t="s">
        <v>722</v>
      </c>
    </row>
    <row r="22" spans="1:13" ht="13.5" x14ac:dyDescent="0.15">
      <c r="A22" s="70" t="s">
        <v>53</v>
      </c>
      <c r="B22" s="71">
        <v>150</v>
      </c>
      <c r="C22" s="71"/>
      <c r="D22" s="73">
        <v>110</v>
      </c>
      <c r="E22" s="71"/>
      <c r="F22" s="70">
        <v>20</v>
      </c>
      <c r="G22" s="70" t="s">
        <v>8</v>
      </c>
      <c r="H22" s="70" t="s">
        <v>9</v>
      </c>
      <c r="I22" s="70" t="s">
        <v>8</v>
      </c>
      <c r="J22" s="70" t="s">
        <v>27</v>
      </c>
      <c r="K22" s="70" t="s">
        <v>48</v>
      </c>
      <c r="L22" s="70" t="s">
        <v>11</v>
      </c>
      <c r="M22" s="72" t="s">
        <v>726</v>
      </c>
    </row>
    <row r="23" spans="1:13" x14ac:dyDescent="0.15">
      <c r="A23" s="70" t="s">
        <v>55</v>
      </c>
      <c r="B23" s="71">
        <v>180</v>
      </c>
      <c r="C23" s="71"/>
      <c r="D23" s="73">
        <v>111</v>
      </c>
      <c r="E23" s="71"/>
    </row>
    <row r="24" spans="1:13" x14ac:dyDescent="0.15">
      <c r="A24" s="70" t="s">
        <v>56</v>
      </c>
      <c r="B24" s="71">
        <v>211</v>
      </c>
      <c r="C24" s="71"/>
      <c r="D24" s="73">
        <v>112</v>
      </c>
      <c r="E24" s="71"/>
    </row>
    <row r="25" spans="1:13" x14ac:dyDescent="0.15">
      <c r="A25" s="70" t="s">
        <v>57</v>
      </c>
      <c r="B25" s="71">
        <v>241</v>
      </c>
      <c r="C25" s="71"/>
      <c r="D25" s="73">
        <v>113</v>
      </c>
      <c r="E25" s="71"/>
      <c r="G25" s="70" t="s">
        <v>58</v>
      </c>
      <c r="H25" s="74">
        <v>1</v>
      </c>
      <c r="I25" s="70">
        <v>2</v>
      </c>
      <c r="J25" s="70">
        <v>3</v>
      </c>
      <c r="K25" s="70">
        <v>4</v>
      </c>
      <c r="L25" s="70">
        <v>0</v>
      </c>
    </row>
    <row r="26" spans="1:13" ht="38.25" customHeight="1" x14ac:dyDescent="0.15">
      <c r="A26" s="70" t="s">
        <v>59</v>
      </c>
      <c r="B26" s="71">
        <v>12</v>
      </c>
      <c r="C26" s="71"/>
      <c r="D26" s="73">
        <v>114</v>
      </c>
      <c r="E26" s="71"/>
      <c r="H26" s="74" t="s">
        <v>60</v>
      </c>
      <c r="I26" s="70" t="s">
        <v>61</v>
      </c>
      <c r="J26" s="70" t="s">
        <v>62</v>
      </c>
      <c r="K26" s="70" t="s">
        <v>63</v>
      </c>
      <c r="L26" s="70" t="s">
        <v>64</v>
      </c>
    </row>
    <row r="27" spans="1:13" ht="38.25" customHeight="1" x14ac:dyDescent="0.15">
      <c r="A27" s="70" t="s">
        <v>65</v>
      </c>
      <c r="B27" s="71">
        <v>43</v>
      </c>
      <c r="C27" s="71"/>
      <c r="D27" s="73">
        <v>115</v>
      </c>
      <c r="E27" s="71"/>
      <c r="G27" s="70" t="s">
        <v>10</v>
      </c>
      <c r="H27" s="70" t="s">
        <v>10</v>
      </c>
      <c r="I27" s="70" t="s">
        <v>27</v>
      </c>
      <c r="J27" s="70" t="s">
        <v>66</v>
      </c>
      <c r="K27" s="70" t="s">
        <v>31</v>
      </c>
      <c r="L27" s="70" t="s">
        <v>20</v>
      </c>
    </row>
    <row r="28" spans="1:13" ht="38.25" customHeight="1" x14ac:dyDescent="0.15">
      <c r="A28" s="70" t="s">
        <v>67</v>
      </c>
      <c r="B28" s="71">
        <v>71</v>
      </c>
      <c r="C28" s="71"/>
      <c r="D28" s="73">
        <v>146</v>
      </c>
      <c r="E28" s="71"/>
      <c r="G28" s="70" t="s">
        <v>14</v>
      </c>
      <c r="H28" s="70" t="s">
        <v>14</v>
      </c>
      <c r="I28" s="70" t="s">
        <v>31</v>
      </c>
      <c r="J28" s="70" t="s">
        <v>20</v>
      </c>
      <c r="K28" s="70" t="s">
        <v>10</v>
      </c>
      <c r="L28" s="70" t="s">
        <v>27</v>
      </c>
    </row>
    <row r="29" spans="1:13" ht="38.25" customHeight="1" x14ac:dyDescent="0.15">
      <c r="A29" s="70" t="s">
        <v>68</v>
      </c>
      <c r="B29" s="71">
        <v>102</v>
      </c>
      <c r="C29" s="71"/>
      <c r="D29" s="73">
        <v>147</v>
      </c>
      <c r="E29" s="71"/>
      <c r="G29" s="70" t="s">
        <v>20</v>
      </c>
      <c r="H29" s="70" t="s">
        <v>20</v>
      </c>
      <c r="I29" s="70" t="s">
        <v>10</v>
      </c>
      <c r="J29" s="70" t="s">
        <v>27</v>
      </c>
      <c r="K29" s="70" t="s">
        <v>69</v>
      </c>
      <c r="L29" s="70" t="s">
        <v>31</v>
      </c>
    </row>
    <row r="30" spans="1:13" ht="38.25" customHeight="1" x14ac:dyDescent="0.15">
      <c r="A30" s="70" t="s">
        <v>70</v>
      </c>
      <c r="B30" s="71">
        <v>132</v>
      </c>
      <c r="C30" s="71"/>
      <c r="D30" s="73">
        <v>148</v>
      </c>
      <c r="E30" s="71"/>
      <c r="G30" s="70" t="s">
        <v>27</v>
      </c>
      <c r="H30" s="70" t="s">
        <v>27</v>
      </c>
      <c r="I30" s="70" t="s">
        <v>66</v>
      </c>
      <c r="J30" s="70" t="s">
        <v>31</v>
      </c>
      <c r="K30" s="70" t="s">
        <v>20</v>
      </c>
      <c r="L30" s="70" t="s">
        <v>10</v>
      </c>
    </row>
    <row r="31" spans="1:13" ht="38.25" customHeight="1" x14ac:dyDescent="0.15">
      <c r="A31" s="70" t="s">
        <v>71</v>
      </c>
      <c r="B31" s="71">
        <v>163</v>
      </c>
      <c r="C31" s="71"/>
      <c r="D31" s="73">
        <v>149</v>
      </c>
      <c r="E31" s="71"/>
      <c r="G31" s="70" t="s">
        <v>31</v>
      </c>
      <c r="H31" s="70" t="s">
        <v>31</v>
      </c>
      <c r="I31" s="70" t="s">
        <v>20</v>
      </c>
      <c r="J31" s="70" t="s">
        <v>10</v>
      </c>
      <c r="K31" s="70" t="s">
        <v>27</v>
      </c>
      <c r="L31" s="70" t="s">
        <v>69</v>
      </c>
    </row>
    <row r="32" spans="1:13" ht="38.25" customHeight="1" x14ac:dyDescent="0.15">
      <c r="A32" s="70" t="s">
        <v>72</v>
      </c>
      <c r="B32" s="71">
        <v>193</v>
      </c>
      <c r="C32" s="71"/>
      <c r="D32" s="73">
        <v>150</v>
      </c>
      <c r="E32" s="71"/>
      <c r="G32" s="70" t="s">
        <v>19</v>
      </c>
      <c r="H32" s="70" t="s">
        <v>19</v>
      </c>
      <c r="I32" s="70" t="s">
        <v>16</v>
      </c>
      <c r="J32" s="70" t="s">
        <v>28</v>
      </c>
      <c r="K32" s="70" t="s">
        <v>11</v>
      </c>
      <c r="L32" s="70" t="s">
        <v>22</v>
      </c>
    </row>
    <row r="33" spans="1:12" ht="38.25" customHeight="1" x14ac:dyDescent="0.15">
      <c r="A33" s="70" t="s">
        <v>73</v>
      </c>
      <c r="B33" s="71">
        <v>224</v>
      </c>
      <c r="C33" s="71"/>
      <c r="D33" s="73">
        <v>151</v>
      </c>
      <c r="E33" s="71"/>
      <c r="G33" s="70" t="s">
        <v>28</v>
      </c>
      <c r="H33" s="70" t="s">
        <v>28</v>
      </c>
      <c r="I33" s="70" t="s">
        <v>11</v>
      </c>
      <c r="J33" s="70" t="s">
        <v>22</v>
      </c>
      <c r="K33" s="70" t="s">
        <v>19</v>
      </c>
      <c r="L33" s="70" t="s">
        <v>16</v>
      </c>
    </row>
    <row r="34" spans="1:12" ht="38.25" customHeight="1" x14ac:dyDescent="0.15">
      <c r="A34" s="70" t="s">
        <v>74</v>
      </c>
      <c r="B34" s="71">
        <v>255</v>
      </c>
      <c r="C34" s="71"/>
      <c r="D34" s="73">
        <v>152</v>
      </c>
      <c r="E34" s="71"/>
      <c r="G34" s="70" t="s">
        <v>22</v>
      </c>
      <c r="H34" s="70" t="s">
        <v>22</v>
      </c>
      <c r="I34" s="70" t="s">
        <v>19</v>
      </c>
      <c r="J34" s="70" t="s">
        <v>16</v>
      </c>
      <c r="K34" s="70" t="s">
        <v>28</v>
      </c>
      <c r="L34" s="70" t="s">
        <v>11</v>
      </c>
    </row>
    <row r="35" spans="1:12" ht="38.25" customHeight="1" x14ac:dyDescent="0.15">
      <c r="A35" s="70" t="s">
        <v>75</v>
      </c>
      <c r="B35" s="71">
        <v>25</v>
      </c>
      <c r="C35" s="71"/>
      <c r="D35" s="73">
        <v>153</v>
      </c>
      <c r="E35" s="71"/>
      <c r="G35" s="70" t="s">
        <v>16</v>
      </c>
      <c r="H35" s="70" t="s">
        <v>16</v>
      </c>
      <c r="I35" s="70" t="s">
        <v>28</v>
      </c>
      <c r="J35" s="70" t="s">
        <v>11</v>
      </c>
      <c r="K35" s="70" t="s">
        <v>22</v>
      </c>
      <c r="L35" s="70" t="s">
        <v>19</v>
      </c>
    </row>
    <row r="36" spans="1:12" ht="38.25" customHeight="1" x14ac:dyDescent="0.15">
      <c r="A36" s="70" t="s">
        <v>76</v>
      </c>
      <c r="B36" s="71">
        <v>56</v>
      </c>
      <c r="C36" s="71"/>
      <c r="D36" s="73">
        <v>154</v>
      </c>
      <c r="E36" s="71"/>
      <c r="G36" s="70" t="s">
        <v>11</v>
      </c>
      <c r="H36" s="70" t="s">
        <v>11</v>
      </c>
      <c r="I36" s="70" t="s">
        <v>22</v>
      </c>
      <c r="J36" s="70" t="s">
        <v>19</v>
      </c>
      <c r="K36" s="70" t="s">
        <v>16</v>
      </c>
      <c r="L36" s="70" t="s">
        <v>28</v>
      </c>
    </row>
    <row r="37" spans="1:12" ht="38.25" customHeight="1" x14ac:dyDescent="0.15">
      <c r="A37" s="70" t="s">
        <v>77</v>
      </c>
      <c r="B37" s="71">
        <v>86</v>
      </c>
      <c r="C37" s="71"/>
      <c r="D37" s="73">
        <v>155</v>
      </c>
      <c r="E37" s="71"/>
      <c r="G37" s="70" t="s">
        <v>26</v>
      </c>
      <c r="H37" s="70" t="s">
        <v>26</v>
      </c>
      <c r="I37" s="70" t="s">
        <v>17</v>
      </c>
      <c r="J37" s="70" t="s">
        <v>25</v>
      </c>
      <c r="K37" s="70" t="s">
        <v>23</v>
      </c>
      <c r="L37" s="70" t="s">
        <v>12</v>
      </c>
    </row>
    <row r="38" spans="1:12" ht="38.25" customHeight="1" x14ac:dyDescent="0.15">
      <c r="A38" s="70" t="s">
        <v>78</v>
      </c>
      <c r="B38" s="71">
        <v>117</v>
      </c>
      <c r="C38" s="71"/>
      <c r="D38" s="73">
        <v>165</v>
      </c>
      <c r="E38" s="71"/>
      <c r="G38" s="70" t="s">
        <v>25</v>
      </c>
      <c r="H38" s="70" t="s">
        <v>25</v>
      </c>
      <c r="I38" s="70" t="s">
        <v>23</v>
      </c>
      <c r="J38" s="70" t="s">
        <v>12</v>
      </c>
      <c r="K38" s="70" t="s">
        <v>26</v>
      </c>
      <c r="L38" s="70" t="s">
        <v>17</v>
      </c>
    </row>
    <row r="39" spans="1:12" ht="38.25" customHeight="1" x14ac:dyDescent="0.15">
      <c r="A39" s="70" t="s">
        <v>79</v>
      </c>
      <c r="B39" s="71">
        <v>148</v>
      </c>
      <c r="C39" s="71"/>
      <c r="D39" s="73">
        <v>168</v>
      </c>
      <c r="E39" s="71"/>
      <c r="G39" s="70" t="s">
        <v>12</v>
      </c>
      <c r="H39" s="70" t="s">
        <v>12</v>
      </c>
      <c r="I39" s="70" t="s">
        <v>26</v>
      </c>
      <c r="J39" s="70" t="s">
        <v>17</v>
      </c>
      <c r="K39" s="70" t="s">
        <v>25</v>
      </c>
      <c r="L39" s="70" t="s">
        <v>23</v>
      </c>
    </row>
    <row r="40" spans="1:12" ht="38.25" customHeight="1" x14ac:dyDescent="0.15">
      <c r="A40" s="70" t="s">
        <v>80</v>
      </c>
      <c r="B40" s="71">
        <v>176</v>
      </c>
      <c r="C40" s="71"/>
      <c r="D40" s="73">
        <v>173</v>
      </c>
      <c r="E40" s="71"/>
      <c r="G40" s="70" t="s">
        <v>17</v>
      </c>
      <c r="H40" s="70" t="s">
        <v>17</v>
      </c>
      <c r="I40" s="70" t="s">
        <v>25</v>
      </c>
      <c r="J40" s="70" t="s">
        <v>23</v>
      </c>
      <c r="K40" s="70" t="s">
        <v>12</v>
      </c>
      <c r="L40" s="70" t="s">
        <v>26</v>
      </c>
    </row>
    <row r="41" spans="1:12" ht="38.25" customHeight="1" x14ac:dyDescent="0.15">
      <c r="A41" s="70" t="s">
        <v>81</v>
      </c>
      <c r="B41" s="71">
        <v>207</v>
      </c>
      <c r="C41" s="71"/>
      <c r="D41" s="73">
        <v>176</v>
      </c>
      <c r="E41" s="71"/>
      <c r="G41" s="70" t="s">
        <v>23</v>
      </c>
      <c r="H41" s="70" t="s">
        <v>23</v>
      </c>
      <c r="I41" s="70" t="s">
        <v>12</v>
      </c>
      <c r="J41" s="70" t="s">
        <v>26</v>
      </c>
      <c r="K41" s="70" t="s">
        <v>17</v>
      </c>
      <c r="L41" s="70" t="s">
        <v>25</v>
      </c>
    </row>
    <row r="42" spans="1:12" ht="38.25" customHeight="1" x14ac:dyDescent="0.15">
      <c r="A42" s="70" t="s">
        <v>82</v>
      </c>
      <c r="B42" s="71">
        <v>237</v>
      </c>
      <c r="C42" s="71"/>
      <c r="D42" s="73">
        <v>184</v>
      </c>
      <c r="E42" s="71"/>
      <c r="G42" s="70" t="s">
        <v>30</v>
      </c>
      <c r="H42" s="70" t="s">
        <v>30</v>
      </c>
      <c r="I42" s="70" t="s">
        <v>15</v>
      </c>
      <c r="J42" s="70" t="s">
        <v>8</v>
      </c>
      <c r="K42" s="70" t="s">
        <v>9</v>
      </c>
      <c r="L42" s="70" t="s">
        <v>21</v>
      </c>
    </row>
    <row r="43" spans="1:12" ht="38.25" customHeight="1" x14ac:dyDescent="0.15">
      <c r="A43" s="70" t="s">
        <v>83</v>
      </c>
      <c r="B43" s="71">
        <v>8</v>
      </c>
      <c r="C43" s="71"/>
      <c r="D43" s="73">
        <v>189</v>
      </c>
      <c r="E43" s="71"/>
      <c r="G43" s="70" t="s">
        <v>8</v>
      </c>
      <c r="H43" s="70" t="s">
        <v>8</v>
      </c>
      <c r="I43" s="70" t="s">
        <v>9</v>
      </c>
      <c r="J43" s="70" t="s">
        <v>21</v>
      </c>
      <c r="K43" s="70" t="s">
        <v>30</v>
      </c>
      <c r="L43" s="70" t="s">
        <v>15</v>
      </c>
    </row>
    <row r="44" spans="1:12" ht="38.25" customHeight="1" x14ac:dyDescent="0.15">
      <c r="A44" s="70" t="s">
        <v>84</v>
      </c>
      <c r="B44" s="71">
        <v>38</v>
      </c>
      <c r="C44" s="71"/>
      <c r="D44" s="73">
        <v>192</v>
      </c>
      <c r="E44" s="71"/>
      <c r="G44" s="70" t="s">
        <v>21</v>
      </c>
      <c r="H44" s="70" t="s">
        <v>21</v>
      </c>
      <c r="I44" s="70" t="s">
        <v>30</v>
      </c>
      <c r="J44" s="70" t="s">
        <v>15</v>
      </c>
      <c r="K44" s="70" t="s">
        <v>8</v>
      </c>
      <c r="L44" s="70" t="s">
        <v>9</v>
      </c>
    </row>
    <row r="45" spans="1:12" ht="38.25" customHeight="1" x14ac:dyDescent="0.15">
      <c r="A45" s="70" t="s">
        <v>85</v>
      </c>
      <c r="B45" s="71">
        <v>69</v>
      </c>
      <c r="C45" s="71"/>
      <c r="D45" s="73">
        <v>197</v>
      </c>
      <c r="E45" s="71"/>
      <c r="G45" s="70" t="s">
        <v>15</v>
      </c>
      <c r="H45" s="70" t="s">
        <v>15</v>
      </c>
      <c r="I45" s="70" t="s">
        <v>8</v>
      </c>
      <c r="J45" s="70" t="s">
        <v>9</v>
      </c>
      <c r="K45" s="70" t="s">
        <v>21</v>
      </c>
      <c r="L45" s="70" t="s">
        <v>30</v>
      </c>
    </row>
    <row r="46" spans="1:12" ht="34.5" customHeight="1" x14ac:dyDescent="0.15">
      <c r="A46" s="70" t="s">
        <v>86</v>
      </c>
      <c r="B46" s="71">
        <v>100</v>
      </c>
      <c r="C46" s="71"/>
      <c r="D46" s="73">
        <v>203</v>
      </c>
      <c r="E46" s="71"/>
      <c r="G46" s="70" t="s">
        <v>9</v>
      </c>
      <c r="H46" s="70" t="s">
        <v>9</v>
      </c>
      <c r="I46" s="70" t="s">
        <v>21</v>
      </c>
      <c r="J46" s="70" t="s">
        <v>30</v>
      </c>
      <c r="K46" s="70" t="s">
        <v>15</v>
      </c>
      <c r="L46" s="70" t="s">
        <v>8</v>
      </c>
    </row>
    <row r="47" spans="1:12" x14ac:dyDescent="0.15">
      <c r="A47" s="70" t="s">
        <v>87</v>
      </c>
      <c r="B47" s="71">
        <v>130</v>
      </c>
      <c r="C47" s="71"/>
      <c r="D47" s="73">
        <v>210</v>
      </c>
      <c r="E47" s="71"/>
      <c r="H47" s="74"/>
      <c r="I47" s="70"/>
      <c r="K47" s="70"/>
    </row>
    <row r="48" spans="1:12" x14ac:dyDescent="0.15">
      <c r="A48" s="70" t="s">
        <v>88</v>
      </c>
      <c r="B48" s="71">
        <v>161</v>
      </c>
      <c r="C48" s="71"/>
      <c r="D48" s="73">
        <v>211</v>
      </c>
      <c r="E48" s="71"/>
      <c r="H48" s="74"/>
      <c r="I48" s="70"/>
      <c r="K48" s="70"/>
    </row>
    <row r="49" spans="1:11" x14ac:dyDescent="0.15">
      <c r="A49" s="70" t="s">
        <v>89</v>
      </c>
      <c r="B49" s="71">
        <v>191</v>
      </c>
      <c r="C49" s="71"/>
      <c r="D49" s="73">
        <v>218</v>
      </c>
      <c r="E49" s="71"/>
      <c r="H49" s="74"/>
      <c r="I49" s="70"/>
      <c r="K49" s="70"/>
    </row>
    <row r="50" spans="1:11" x14ac:dyDescent="0.15">
      <c r="A50" s="70" t="s">
        <v>90</v>
      </c>
      <c r="B50" s="71">
        <v>222</v>
      </c>
      <c r="C50" s="71"/>
      <c r="D50" s="73">
        <v>222</v>
      </c>
      <c r="E50" s="71"/>
      <c r="H50" s="74"/>
      <c r="I50" s="70"/>
      <c r="K50" s="70"/>
    </row>
    <row r="51" spans="1:11" x14ac:dyDescent="0.15">
      <c r="A51" s="70" t="s">
        <v>91</v>
      </c>
      <c r="B51" s="71">
        <v>253</v>
      </c>
      <c r="C51" s="71"/>
      <c r="D51" s="73">
        <v>239</v>
      </c>
      <c r="E51" s="71"/>
      <c r="H51" s="74"/>
      <c r="I51" s="70"/>
      <c r="K51" s="70"/>
    </row>
    <row r="52" spans="1:11" x14ac:dyDescent="0.15">
      <c r="A52" s="70" t="s">
        <v>92</v>
      </c>
      <c r="B52" s="71">
        <v>21</v>
      </c>
      <c r="C52" s="71"/>
      <c r="D52" s="73">
        <v>241</v>
      </c>
      <c r="E52" s="71"/>
      <c r="H52" s="74"/>
      <c r="I52" s="70"/>
      <c r="K52" s="70"/>
    </row>
    <row r="53" spans="1:11" x14ac:dyDescent="0.15">
      <c r="A53" s="70" t="s">
        <v>93</v>
      </c>
      <c r="B53" s="71">
        <v>52</v>
      </c>
      <c r="C53" s="71"/>
      <c r="D53" s="73">
        <v>260</v>
      </c>
      <c r="E53" s="71"/>
    </row>
    <row r="54" spans="1:11" x14ac:dyDescent="0.15">
      <c r="A54" s="70" t="s">
        <v>94</v>
      </c>
      <c r="B54" s="71">
        <v>82</v>
      </c>
      <c r="C54" s="71"/>
      <c r="D54" s="71"/>
      <c r="E54" s="71"/>
    </row>
    <row r="55" spans="1:11" x14ac:dyDescent="0.15">
      <c r="A55" s="70" t="s">
        <v>95</v>
      </c>
      <c r="B55" s="71">
        <v>113</v>
      </c>
      <c r="C55" s="71"/>
      <c r="D55" s="71"/>
      <c r="E55" s="71"/>
    </row>
    <row r="56" spans="1:11" x14ac:dyDescent="0.15">
      <c r="A56" s="70" t="s">
        <v>96</v>
      </c>
      <c r="B56" s="71">
        <v>143</v>
      </c>
      <c r="C56" s="71"/>
      <c r="D56" s="71"/>
      <c r="E56" s="71"/>
    </row>
    <row r="57" spans="1:11" x14ac:dyDescent="0.15">
      <c r="A57" s="70" t="s">
        <v>97</v>
      </c>
      <c r="B57" s="71">
        <v>174</v>
      </c>
      <c r="C57" s="71"/>
      <c r="D57" s="71"/>
      <c r="E57" s="71"/>
    </row>
    <row r="58" spans="1:11" x14ac:dyDescent="0.15">
      <c r="A58" s="70" t="s">
        <v>98</v>
      </c>
      <c r="B58" s="71">
        <v>205</v>
      </c>
      <c r="C58" s="71"/>
      <c r="D58" s="71"/>
      <c r="E58" s="71"/>
    </row>
    <row r="59" spans="1:11" x14ac:dyDescent="0.15">
      <c r="A59" s="70" t="s">
        <v>99</v>
      </c>
      <c r="B59" s="71">
        <v>235</v>
      </c>
      <c r="C59" s="71"/>
      <c r="D59" s="71"/>
      <c r="E59" s="71"/>
    </row>
    <row r="60" spans="1:11" x14ac:dyDescent="0.15">
      <c r="A60" s="70" t="s">
        <v>100</v>
      </c>
      <c r="B60" s="71">
        <v>6</v>
      </c>
      <c r="C60" s="71"/>
      <c r="D60" s="71"/>
      <c r="E60" s="71"/>
    </row>
    <row r="61" spans="1:11" x14ac:dyDescent="0.15">
      <c r="A61" s="70" t="s">
        <v>101</v>
      </c>
      <c r="B61" s="71">
        <v>36</v>
      </c>
      <c r="C61" s="71"/>
      <c r="D61" s="71"/>
      <c r="E61" s="71"/>
    </row>
    <row r="62" spans="1:11" x14ac:dyDescent="0.15">
      <c r="A62" s="70" t="s">
        <v>102</v>
      </c>
      <c r="B62" s="71">
        <v>67</v>
      </c>
      <c r="C62" s="71"/>
      <c r="D62" s="71"/>
      <c r="E62" s="71"/>
    </row>
    <row r="63" spans="1:11" x14ac:dyDescent="0.15">
      <c r="A63" s="70" t="s">
        <v>103</v>
      </c>
      <c r="B63" s="71">
        <v>98</v>
      </c>
      <c r="C63" s="71"/>
      <c r="D63" s="71"/>
      <c r="E63" s="71"/>
    </row>
    <row r="64" spans="1:11" x14ac:dyDescent="0.15">
      <c r="A64" s="70" t="s">
        <v>104</v>
      </c>
      <c r="B64" s="71">
        <v>126</v>
      </c>
      <c r="C64" s="71"/>
      <c r="D64" s="71"/>
      <c r="E64" s="71"/>
    </row>
    <row r="65" spans="1:11" x14ac:dyDescent="0.15">
      <c r="A65" s="70" t="s">
        <v>105</v>
      </c>
      <c r="B65" s="71">
        <v>157</v>
      </c>
      <c r="C65" s="71"/>
      <c r="D65" s="71"/>
      <c r="E65" s="71"/>
    </row>
    <row r="66" spans="1:11" x14ac:dyDescent="0.15">
      <c r="A66" s="70" t="s">
        <v>106</v>
      </c>
      <c r="B66" s="71">
        <v>187</v>
      </c>
      <c r="C66" s="71"/>
      <c r="D66" s="71"/>
      <c r="E66" s="71"/>
    </row>
    <row r="67" spans="1:11" x14ac:dyDescent="0.15">
      <c r="A67" s="70" t="s">
        <v>107</v>
      </c>
      <c r="B67" s="71">
        <v>218</v>
      </c>
      <c r="C67" s="71"/>
      <c r="D67" s="71"/>
      <c r="E67" s="71"/>
    </row>
    <row r="68" spans="1:11" x14ac:dyDescent="0.15">
      <c r="A68" s="70" t="s">
        <v>108</v>
      </c>
      <c r="B68" s="71">
        <v>248</v>
      </c>
      <c r="C68" s="71"/>
      <c r="D68" s="71"/>
      <c r="E68" s="71"/>
    </row>
    <row r="69" spans="1:11" x14ac:dyDescent="0.15">
      <c r="A69" s="70" t="s">
        <v>109</v>
      </c>
      <c r="B69" s="71">
        <v>19</v>
      </c>
      <c r="C69" s="71"/>
      <c r="D69" s="71"/>
      <c r="E69" s="71"/>
    </row>
    <row r="70" spans="1:11" x14ac:dyDescent="0.15">
      <c r="A70" s="70" t="s">
        <v>110</v>
      </c>
      <c r="B70" s="71">
        <v>50</v>
      </c>
      <c r="C70" s="71"/>
      <c r="D70" s="71"/>
      <c r="E70" s="71"/>
    </row>
    <row r="71" spans="1:11" x14ac:dyDescent="0.15">
      <c r="A71" s="70" t="s">
        <v>111</v>
      </c>
      <c r="B71" s="71">
        <v>80</v>
      </c>
      <c r="C71" s="71"/>
      <c r="D71" s="71"/>
      <c r="E71" s="71"/>
    </row>
    <row r="72" spans="1:11" x14ac:dyDescent="0.15">
      <c r="A72" s="70" t="s">
        <v>112</v>
      </c>
      <c r="B72" s="71">
        <v>111</v>
      </c>
      <c r="C72" s="71"/>
      <c r="D72" s="71"/>
      <c r="E72" s="71"/>
      <c r="I72" s="70"/>
      <c r="K72" s="70"/>
    </row>
    <row r="73" spans="1:11" x14ac:dyDescent="0.15">
      <c r="A73" s="70" t="s">
        <v>113</v>
      </c>
      <c r="B73" s="71">
        <v>141</v>
      </c>
      <c r="C73" s="71"/>
      <c r="D73" s="71"/>
      <c r="E73" s="71"/>
      <c r="I73" s="70"/>
      <c r="K73" s="70"/>
    </row>
    <row r="74" spans="1:11" x14ac:dyDescent="0.15">
      <c r="A74" s="70" t="s">
        <v>114</v>
      </c>
      <c r="B74" s="71">
        <v>172</v>
      </c>
      <c r="C74" s="71"/>
      <c r="D74" s="71"/>
      <c r="E74" s="71"/>
      <c r="I74" s="70"/>
      <c r="K74" s="70"/>
    </row>
    <row r="75" spans="1:11" x14ac:dyDescent="0.15">
      <c r="A75" s="70" t="s">
        <v>115</v>
      </c>
      <c r="B75" s="71">
        <v>203</v>
      </c>
      <c r="C75" s="71"/>
      <c r="D75" s="71"/>
      <c r="E75" s="71"/>
      <c r="I75" s="70"/>
      <c r="K75" s="70"/>
    </row>
    <row r="76" spans="1:11" x14ac:dyDescent="0.15">
      <c r="A76" s="70" t="s">
        <v>116</v>
      </c>
      <c r="B76" s="71">
        <v>231</v>
      </c>
      <c r="C76" s="71"/>
      <c r="D76" s="71"/>
      <c r="E76" s="71"/>
      <c r="I76" s="70"/>
      <c r="K76" s="70"/>
    </row>
    <row r="77" spans="1:11" x14ac:dyDescent="0.15">
      <c r="A77" s="70" t="s">
        <v>117</v>
      </c>
      <c r="B77" s="71">
        <v>2</v>
      </c>
      <c r="C77" s="71"/>
      <c r="D77" s="71"/>
      <c r="E77" s="71"/>
      <c r="I77" s="70"/>
      <c r="K77" s="70"/>
    </row>
    <row r="78" spans="1:11" x14ac:dyDescent="0.15">
      <c r="A78" s="70" t="s">
        <v>118</v>
      </c>
      <c r="B78" s="71">
        <v>32</v>
      </c>
      <c r="C78" s="71"/>
      <c r="D78" s="71"/>
      <c r="E78" s="71"/>
      <c r="I78" s="70"/>
      <c r="K78" s="70"/>
    </row>
    <row r="79" spans="1:11" x14ac:dyDescent="0.15">
      <c r="A79" s="70" t="s">
        <v>119</v>
      </c>
      <c r="B79" s="71">
        <v>63</v>
      </c>
      <c r="C79" s="71"/>
      <c r="D79" s="71"/>
      <c r="E79" s="71"/>
      <c r="I79" s="70"/>
      <c r="K79" s="70"/>
    </row>
    <row r="80" spans="1:11" x14ac:dyDescent="0.15">
      <c r="A80" s="70" t="s">
        <v>120</v>
      </c>
      <c r="B80" s="71">
        <v>93</v>
      </c>
      <c r="C80" s="71"/>
      <c r="D80" s="71"/>
      <c r="E80" s="71"/>
      <c r="I80" s="70"/>
      <c r="K80" s="70"/>
    </row>
    <row r="81" spans="1:14" x14ac:dyDescent="0.15">
      <c r="A81" s="70" t="s">
        <v>121</v>
      </c>
      <c r="B81" s="71">
        <v>124</v>
      </c>
      <c r="C81" s="71"/>
      <c r="D81" s="71"/>
      <c r="E81" s="71"/>
      <c r="I81" s="70"/>
      <c r="K81" s="70"/>
    </row>
    <row r="82" spans="1:14" x14ac:dyDescent="0.15">
      <c r="A82" s="70" t="s">
        <v>122</v>
      </c>
      <c r="B82" s="71">
        <v>155</v>
      </c>
      <c r="C82" s="71"/>
      <c r="D82" s="71"/>
      <c r="E82" s="71"/>
      <c r="I82" s="70"/>
      <c r="K82" s="70"/>
    </row>
    <row r="83" spans="1:14" x14ac:dyDescent="0.15">
      <c r="A83" s="70" t="s">
        <v>123</v>
      </c>
      <c r="B83" s="71">
        <v>185</v>
      </c>
      <c r="C83" s="71"/>
      <c r="D83" s="71"/>
      <c r="E83" s="71"/>
      <c r="I83" s="70"/>
      <c r="K83" s="70"/>
    </row>
    <row r="84" spans="1:14" x14ac:dyDescent="0.15">
      <c r="A84" s="70" t="s">
        <v>124</v>
      </c>
      <c r="B84" s="71">
        <v>216</v>
      </c>
      <c r="C84" s="71"/>
      <c r="D84" s="71"/>
      <c r="E84" s="71"/>
      <c r="I84" s="70"/>
      <c r="K84" s="70"/>
    </row>
    <row r="85" spans="1:14" x14ac:dyDescent="0.15">
      <c r="A85" s="70" t="s">
        <v>125</v>
      </c>
      <c r="B85" s="71">
        <v>246</v>
      </c>
      <c r="I85" s="70"/>
      <c r="K85" s="70"/>
    </row>
    <row r="86" spans="1:14" x14ac:dyDescent="0.15">
      <c r="A86" s="70" t="s">
        <v>126</v>
      </c>
      <c r="B86" s="70">
        <v>17</v>
      </c>
    </row>
    <row r="87" spans="1:14" x14ac:dyDescent="0.15">
      <c r="A87" s="70" t="s">
        <v>127</v>
      </c>
      <c r="B87" s="70">
        <v>48</v>
      </c>
      <c r="I87" s="73"/>
      <c r="J87" s="74"/>
      <c r="K87" s="70"/>
      <c r="L87" s="74"/>
    </row>
    <row r="88" spans="1:14" x14ac:dyDescent="0.15">
      <c r="A88" s="70" t="s">
        <v>128</v>
      </c>
      <c r="B88" s="70">
        <v>76</v>
      </c>
      <c r="I88" s="75"/>
      <c r="J88" s="75"/>
      <c r="K88" s="75"/>
      <c r="L88" s="75"/>
      <c r="M88" s="75"/>
    </row>
    <row r="89" spans="1:14" x14ac:dyDescent="0.15">
      <c r="A89" s="70" t="s">
        <v>129</v>
      </c>
      <c r="B89" s="70">
        <v>107</v>
      </c>
      <c r="I89" s="75"/>
      <c r="J89" s="75"/>
      <c r="K89" s="75"/>
      <c r="L89" s="75"/>
      <c r="M89" s="75"/>
      <c r="N89" s="75"/>
    </row>
    <row r="90" spans="1:14" x14ac:dyDescent="0.15">
      <c r="A90" s="70" t="s">
        <v>130</v>
      </c>
      <c r="B90" s="70">
        <v>137</v>
      </c>
      <c r="I90" s="75"/>
      <c r="J90" s="75"/>
      <c r="K90" s="75"/>
      <c r="L90" s="75"/>
      <c r="M90" s="75"/>
      <c r="N90" s="75"/>
    </row>
    <row r="91" spans="1:14" x14ac:dyDescent="0.15">
      <c r="A91" s="70" t="s">
        <v>131</v>
      </c>
      <c r="B91" s="70">
        <v>168</v>
      </c>
      <c r="I91" s="75"/>
      <c r="J91" s="75"/>
      <c r="K91" s="75"/>
      <c r="L91" s="75"/>
      <c r="M91" s="75"/>
      <c r="N91" s="75"/>
    </row>
    <row r="92" spans="1:14" x14ac:dyDescent="0.15">
      <c r="A92" s="70" t="s">
        <v>132</v>
      </c>
      <c r="B92" s="70">
        <v>198</v>
      </c>
      <c r="I92" s="75"/>
      <c r="J92" s="75"/>
      <c r="K92" s="75"/>
      <c r="L92" s="75"/>
      <c r="M92" s="75"/>
      <c r="N92" s="75"/>
    </row>
    <row r="93" spans="1:14" x14ac:dyDescent="0.15">
      <c r="A93" s="70" t="s">
        <v>133</v>
      </c>
      <c r="B93" s="70">
        <v>229</v>
      </c>
      <c r="I93" s="75"/>
      <c r="J93" s="75"/>
      <c r="K93" s="75"/>
      <c r="L93" s="75"/>
      <c r="M93" s="75"/>
      <c r="N93" s="75"/>
    </row>
    <row r="94" spans="1:14" x14ac:dyDescent="0.15">
      <c r="A94" s="70" t="s">
        <v>134</v>
      </c>
      <c r="B94" s="70">
        <v>260</v>
      </c>
      <c r="I94" s="75"/>
      <c r="J94" s="75"/>
      <c r="K94" s="75"/>
      <c r="L94" s="75"/>
      <c r="M94" s="75"/>
      <c r="N94" s="75"/>
    </row>
    <row r="95" spans="1:14" x14ac:dyDescent="0.15">
      <c r="A95" s="70" t="s">
        <v>135</v>
      </c>
      <c r="B95" s="70">
        <v>30</v>
      </c>
      <c r="I95" s="75"/>
      <c r="J95" s="75"/>
      <c r="K95" s="75"/>
      <c r="L95" s="75"/>
      <c r="M95" s="75"/>
      <c r="N95" s="75"/>
    </row>
    <row r="96" spans="1:14" x14ac:dyDescent="0.15">
      <c r="A96" s="70" t="s">
        <v>136</v>
      </c>
      <c r="B96" s="70">
        <v>61</v>
      </c>
      <c r="I96" s="75"/>
      <c r="J96" s="75"/>
      <c r="K96" s="75"/>
      <c r="L96" s="75"/>
      <c r="M96" s="75"/>
      <c r="N96" s="75"/>
    </row>
    <row r="97" spans="1:14" x14ac:dyDescent="0.15">
      <c r="A97" s="70" t="s">
        <v>137</v>
      </c>
      <c r="B97" s="70">
        <v>91</v>
      </c>
      <c r="I97" s="75"/>
      <c r="J97" s="75"/>
      <c r="K97" s="75"/>
      <c r="L97" s="75"/>
      <c r="M97" s="75"/>
      <c r="N97" s="75"/>
    </row>
    <row r="98" spans="1:14" x14ac:dyDescent="0.15">
      <c r="A98" s="70" t="s">
        <v>138</v>
      </c>
      <c r="B98" s="70">
        <v>122</v>
      </c>
      <c r="I98" s="75"/>
      <c r="J98" s="75"/>
      <c r="K98" s="75"/>
      <c r="L98" s="75"/>
      <c r="M98" s="75"/>
      <c r="N98" s="75"/>
    </row>
    <row r="99" spans="1:14" x14ac:dyDescent="0.15">
      <c r="A99" s="70" t="s">
        <v>139</v>
      </c>
      <c r="B99" s="70">
        <v>153</v>
      </c>
      <c r="I99" s="75"/>
      <c r="J99" s="75"/>
      <c r="K99" s="75"/>
      <c r="L99" s="75"/>
      <c r="M99" s="75"/>
      <c r="N99" s="75"/>
    </row>
    <row r="100" spans="1:14" x14ac:dyDescent="0.15">
      <c r="A100" s="70" t="s">
        <v>140</v>
      </c>
      <c r="B100" s="70">
        <v>181</v>
      </c>
      <c r="I100" s="75"/>
      <c r="J100" s="75"/>
      <c r="K100" s="75"/>
      <c r="L100" s="75"/>
      <c r="M100" s="75"/>
      <c r="N100" s="75"/>
    </row>
    <row r="101" spans="1:14" x14ac:dyDescent="0.15">
      <c r="A101" s="70" t="s">
        <v>141</v>
      </c>
      <c r="B101" s="70">
        <v>212</v>
      </c>
    </row>
    <row r="102" spans="1:14" x14ac:dyDescent="0.15">
      <c r="A102" s="70" t="s">
        <v>142</v>
      </c>
      <c r="B102" s="70">
        <v>242</v>
      </c>
    </row>
    <row r="103" spans="1:14" x14ac:dyDescent="0.15">
      <c r="A103" s="70" t="s">
        <v>143</v>
      </c>
      <c r="B103" s="70">
        <v>13</v>
      </c>
    </row>
    <row r="104" spans="1:14" x14ac:dyDescent="0.15">
      <c r="A104" s="70" t="s">
        <v>144</v>
      </c>
      <c r="B104" s="70">
        <v>43</v>
      </c>
    </row>
    <row r="105" spans="1:14" x14ac:dyDescent="0.15">
      <c r="A105" s="70" t="s">
        <v>145</v>
      </c>
      <c r="B105" s="70">
        <v>74</v>
      </c>
    </row>
    <row r="106" spans="1:14" x14ac:dyDescent="0.15">
      <c r="A106" s="70" t="s">
        <v>146</v>
      </c>
      <c r="B106" s="70">
        <v>105</v>
      </c>
    </row>
    <row r="107" spans="1:14" x14ac:dyDescent="0.15">
      <c r="A107" s="70" t="s">
        <v>147</v>
      </c>
      <c r="B107" s="70">
        <v>135</v>
      </c>
    </row>
    <row r="108" spans="1:14" x14ac:dyDescent="0.15">
      <c r="A108" s="70" t="s">
        <v>148</v>
      </c>
      <c r="B108" s="70">
        <v>166</v>
      </c>
    </row>
    <row r="109" spans="1:14" x14ac:dyDescent="0.15">
      <c r="A109" s="70" t="s">
        <v>149</v>
      </c>
      <c r="B109" s="70">
        <v>196</v>
      </c>
    </row>
    <row r="110" spans="1:14" x14ac:dyDescent="0.15">
      <c r="A110" s="70" t="s">
        <v>150</v>
      </c>
      <c r="B110" s="70">
        <v>227</v>
      </c>
    </row>
    <row r="111" spans="1:14" x14ac:dyDescent="0.15">
      <c r="A111" s="70" t="s">
        <v>151</v>
      </c>
      <c r="B111" s="70">
        <v>258</v>
      </c>
    </row>
    <row r="112" spans="1:14" x14ac:dyDescent="0.15">
      <c r="A112" s="70" t="s">
        <v>152</v>
      </c>
      <c r="B112" s="70">
        <v>26</v>
      </c>
    </row>
    <row r="113" spans="1:2" x14ac:dyDescent="0.15">
      <c r="A113" s="70" t="s">
        <v>153</v>
      </c>
      <c r="B113" s="70">
        <v>57</v>
      </c>
    </row>
    <row r="114" spans="1:2" x14ac:dyDescent="0.15">
      <c r="A114" s="70" t="s">
        <v>154</v>
      </c>
      <c r="B114" s="70">
        <v>87</v>
      </c>
    </row>
    <row r="115" spans="1:2" x14ac:dyDescent="0.15">
      <c r="A115" s="70" t="s">
        <v>155</v>
      </c>
      <c r="B115" s="70">
        <v>118</v>
      </c>
    </row>
    <row r="116" spans="1:2" x14ac:dyDescent="0.15">
      <c r="A116" s="70" t="s">
        <v>156</v>
      </c>
      <c r="B116" s="70">
        <v>148</v>
      </c>
    </row>
    <row r="117" spans="1:2" x14ac:dyDescent="0.15">
      <c r="A117" s="70" t="s">
        <v>157</v>
      </c>
      <c r="B117" s="70">
        <v>179</v>
      </c>
    </row>
    <row r="118" spans="1:2" x14ac:dyDescent="0.15">
      <c r="A118" s="70" t="s">
        <v>158</v>
      </c>
      <c r="B118" s="70">
        <v>210</v>
      </c>
    </row>
    <row r="119" spans="1:2" x14ac:dyDescent="0.15">
      <c r="A119" s="70" t="s">
        <v>159</v>
      </c>
      <c r="B119" s="70">
        <v>240</v>
      </c>
    </row>
    <row r="120" spans="1:2" x14ac:dyDescent="0.15">
      <c r="A120" s="70" t="s">
        <v>160</v>
      </c>
      <c r="B120" s="70">
        <v>11</v>
      </c>
    </row>
    <row r="121" spans="1:2" x14ac:dyDescent="0.15">
      <c r="A121" s="70" t="s">
        <v>161</v>
      </c>
      <c r="B121" s="70">
        <v>41</v>
      </c>
    </row>
    <row r="122" spans="1:2" x14ac:dyDescent="0.15">
      <c r="A122" s="70" t="s">
        <v>162</v>
      </c>
      <c r="B122" s="70">
        <v>72</v>
      </c>
    </row>
    <row r="123" spans="1:2" x14ac:dyDescent="0.15">
      <c r="A123" s="70" t="s">
        <v>163</v>
      </c>
      <c r="B123" s="70">
        <v>103</v>
      </c>
    </row>
    <row r="124" spans="1:2" x14ac:dyDescent="0.15">
      <c r="A124" s="70" t="s">
        <v>164</v>
      </c>
      <c r="B124" s="70">
        <v>131</v>
      </c>
    </row>
    <row r="125" spans="1:2" x14ac:dyDescent="0.15">
      <c r="A125" s="70" t="s">
        <v>165</v>
      </c>
      <c r="B125" s="70">
        <v>162</v>
      </c>
    </row>
    <row r="126" spans="1:2" x14ac:dyDescent="0.15">
      <c r="A126" s="70" t="s">
        <v>166</v>
      </c>
      <c r="B126" s="70">
        <v>192</v>
      </c>
    </row>
    <row r="127" spans="1:2" x14ac:dyDescent="0.15">
      <c r="A127" s="70" t="s">
        <v>167</v>
      </c>
      <c r="B127" s="70">
        <v>223</v>
      </c>
    </row>
    <row r="128" spans="1:2" x14ac:dyDescent="0.15">
      <c r="A128" s="70" t="s">
        <v>168</v>
      </c>
      <c r="B128" s="70">
        <v>253</v>
      </c>
    </row>
    <row r="129" spans="1:2" x14ac:dyDescent="0.15">
      <c r="A129" s="70" t="s">
        <v>169</v>
      </c>
      <c r="B129" s="70">
        <v>24</v>
      </c>
    </row>
    <row r="130" spans="1:2" x14ac:dyDescent="0.15">
      <c r="A130" s="70" t="s">
        <v>170</v>
      </c>
      <c r="B130" s="70">
        <v>55</v>
      </c>
    </row>
    <row r="131" spans="1:2" x14ac:dyDescent="0.15">
      <c r="A131" s="70" t="s">
        <v>171</v>
      </c>
      <c r="B131" s="70">
        <v>85</v>
      </c>
    </row>
    <row r="132" spans="1:2" x14ac:dyDescent="0.15">
      <c r="A132" s="70" t="s">
        <v>172</v>
      </c>
      <c r="B132" s="70">
        <v>116</v>
      </c>
    </row>
    <row r="133" spans="1:2" x14ac:dyDescent="0.15">
      <c r="A133" s="70" t="s">
        <v>173</v>
      </c>
      <c r="B133" s="70">
        <v>146</v>
      </c>
    </row>
    <row r="134" spans="1:2" x14ac:dyDescent="0.15">
      <c r="A134" s="70" t="s">
        <v>174</v>
      </c>
      <c r="B134" s="70">
        <v>177</v>
      </c>
    </row>
    <row r="135" spans="1:2" x14ac:dyDescent="0.15">
      <c r="A135" s="70" t="s">
        <v>175</v>
      </c>
      <c r="B135" s="70">
        <v>208</v>
      </c>
    </row>
    <row r="136" spans="1:2" x14ac:dyDescent="0.15">
      <c r="A136" s="70" t="s">
        <v>176</v>
      </c>
      <c r="B136" s="70">
        <v>236</v>
      </c>
    </row>
    <row r="137" spans="1:2" x14ac:dyDescent="0.15">
      <c r="A137" s="70" t="s">
        <v>177</v>
      </c>
      <c r="B137" s="70">
        <v>7</v>
      </c>
    </row>
    <row r="138" spans="1:2" x14ac:dyDescent="0.15">
      <c r="A138" s="70" t="s">
        <v>178</v>
      </c>
      <c r="B138" s="70">
        <v>37</v>
      </c>
    </row>
    <row r="139" spans="1:2" x14ac:dyDescent="0.15">
      <c r="A139" s="70" t="s">
        <v>179</v>
      </c>
      <c r="B139" s="70">
        <v>68</v>
      </c>
    </row>
    <row r="140" spans="1:2" x14ac:dyDescent="0.15">
      <c r="A140" s="70" t="s">
        <v>180</v>
      </c>
      <c r="B140" s="70">
        <v>98</v>
      </c>
    </row>
    <row r="141" spans="1:2" x14ac:dyDescent="0.15">
      <c r="A141" s="70" t="s">
        <v>181</v>
      </c>
      <c r="B141" s="70">
        <v>129</v>
      </c>
    </row>
    <row r="142" spans="1:2" x14ac:dyDescent="0.15">
      <c r="A142" s="70" t="s">
        <v>182</v>
      </c>
      <c r="B142" s="70">
        <v>160</v>
      </c>
    </row>
    <row r="143" spans="1:2" x14ac:dyDescent="0.15">
      <c r="A143" s="70" t="s">
        <v>183</v>
      </c>
      <c r="B143" s="70">
        <v>190</v>
      </c>
    </row>
    <row r="144" spans="1:2" x14ac:dyDescent="0.15">
      <c r="A144" s="70" t="s">
        <v>184</v>
      </c>
      <c r="B144" s="70">
        <v>221</v>
      </c>
    </row>
    <row r="145" spans="1:2" x14ac:dyDescent="0.15">
      <c r="A145" s="70" t="s">
        <v>185</v>
      </c>
      <c r="B145" s="70">
        <v>251</v>
      </c>
    </row>
    <row r="146" spans="1:2" x14ac:dyDescent="0.15">
      <c r="A146" s="70" t="s">
        <v>186</v>
      </c>
      <c r="B146" s="70">
        <v>22</v>
      </c>
    </row>
    <row r="147" spans="1:2" x14ac:dyDescent="0.15">
      <c r="A147" s="70" t="s">
        <v>187</v>
      </c>
      <c r="B147" s="70">
        <v>53</v>
      </c>
    </row>
    <row r="148" spans="1:2" x14ac:dyDescent="0.15">
      <c r="A148" s="70" t="s">
        <v>188</v>
      </c>
      <c r="B148" s="70">
        <v>81</v>
      </c>
    </row>
    <row r="149" spans="1:2" x14ac:dyDescent="0.15">
      <c r="A149" s="70" t="s">
        <v>189</v>
      </c>
      <c r="B149" s="70">
        <v>112</v>
      </c>
    </row>
    <row r="150" spans="1:2" x14ac:dyDescent="0.15">
      <c r="A150" s="70" t="s">
        <v>190</v>
      </c>
      <c r="B150" s="70">
        <v>142</v>
      </c>
    </row>
    <row r="151" spans="1:2" x14ac:dyDescent="0.15">
      <c r="A151" s="70" t="s">
        <v>191</v>
      </c>
      <c r="B151" s="70">
        <v>173</v>
      </c>
    </row>
    <row r="152" spans="1:2" x14ac:dyDescent="0.15">
      <c r="A152" s="70" t="s">
        <v>192</v>
      </c>
      <c r="B152" s="70">
        <v>203</v>
      </c>
    </row>
    <row r="153" spans="1:2" x14ac:dyDescent="0.15">
      <c r="A153" s="70" t="s">
        <v>193</v>
      </c>
      <c r="B153" s="70">
        <v>234</v>
      </c>
    </row>
    <row r="154" spans="1:2" x14ac:dyDescent="0.15">
      <c r="A154" s="70" t="s">
        <v>194</v>
      </c>
      <c r="B154" s="70">
        <v>5</v>
      </c>
    </row>
    <row r="155" spans="1:2" x14ac:dyDescent="0.15">
      <c r="A155" s="70" t="s">
        <v>195</v>
      </c>
      <c r="B155" s="70">
        <v>35</v>
      </c>
    </row>
    <row r="156" spans="1:2" x14ac:dyDescent="0.15">
      <c r="A156" s="70" t="s">
        <v>196</v>
      </c>
      <c r="B156" s="70">
        <v>66</v>
      </c>
    </row>
    <row r="157" spans="1:2" x14ac:dyDescent="0.15">
      <c r="A157" s="70" t="s">
        <v>197</v>
      </c>
      <c r="B157" s="70">
        <v>96</v>
      </c>
    </row>
    <row r="158" spans="1:2" x14ac:dyDescent="0.15">
      <c r="A158" s="70" t="s">
        <v>198</v>
      </c>
      <c r="B158" s="70">
        <v>127</v>
      </c>
    </row>
    <row r="159" spans="1:2" x14ac:dyDescent="0.15">
      <c r="A159" s="70" t="s">
        <v>199</v>
      </c>
      <c r="B159" s="70">
        <v>158</v>
      </c>
    </row>
    <row r="160" spans="1:2" x14ac:dyDescent="0.15">
      <c r="A160" s="70" t="s">
        <v>200</v>
      </c>
      <c r="B160" s="70">
        <v>186</v>
      </c>
    </row>
    <row r="161" spans="1:2" x14ac:dyDescent="0.15">
      <c r="A161" s="70" t="s">
        <v>201</v>
      </c>
      <c r="B161" s="70">
        <v>217</v>
      </c>
    </row>
    <row r="162" spans="1:2" x14ac:dyDescent="0.15">
      <c r="A162" s="70" t="s">
        <v>202</v>
      </c>
      <c r="B162" s="70">
        <v>247</v>
      </c>
    </row>
    <row r="163" spans="1:2" x14ac:dyDescent="0.15">
      <c r="A163" s="70" t="s">
        <v>203</v>
      </c>
      <c r="B163" s="70">
        <v>18</v>
      </c>
    </row>
    <row r="164" spans="1:2" x14ac:dyDescent="0.15">
      <c r="A164" s="70" t="s">
        <v>204</v>
      </c>
      <c r="B164" s="70">
        <v>48</v>
      </c>
    </row>
    <row r="165" spans="1:2" x14ac:dyDescent="0.15">
      <c r="A165" s="70" t="s">
        <v>205</v>
      </c>
      <c r="B165" s="70">
        <v>79</v>
      </c>
    </row>
    <row r="166" spans="1:2" x14ac:dyDescent="0.15">
      <c r="A166" s="70" t="s">
        <v>206</v>
      </c>
      <c r="B166" s="70">
        <v>110</v>
      </c>
    </row>
    <row r="167" spans="1:2" x14ac:dyDescent="0.15">
      <c r="A167" s="70" t="s">
        <v>207</v>
      </c>
      <c r="B167" s="70">
        <v>140</v>
      </c>
    </row>
    <row r="168" spans="1:2" x14ac:dyDescent="0.15">
      <c r="A168" s="70" t="s">
        <v>208</v>
      </c>
      <c r="B168" s="70">
        <v>171</v>
      </c>
    </row>
    <row r="169" spans="1:2" x14ac:dyDescent="0.15">
      <c r="A169" s="70" t="s">
        <v>209</v>
      </c>
      <c r="B169" s="70">
        <v>201</v>
      </c>
    </row>
    <row r="170" spans="1:2" x14ac:dyDescent="0.15">
      <c r="A170" s="70" t="s">
        <v>210</v>
      </c>
      <c r="B170" s="70">
        <v>232</v>
      </c>
    </row>
    <row r="171" spans="1:2" x14ac:dyDescent="0.15">
      <c r="A171" s="70" t="s">
        <v>211</v>
      </c>
      <c r="B171" s="70">
        <v>3</v>
      </c>
    </row>
    <row r="172" spans="1:2" x14ac:dyDescent="0.15">
      <c r="A172" s="70" t="s">
        <v>212</v>
      </c>
      <c r="B172" s="70">
        <v>31</v>
      </c>
    </row>
    <row r="173" spans="1:2" x14ac:dyDescent="0.15">
      <c r="A173" s="70" t="s">
        <v>213</v>
      </c>
      <c r="B173" s="70">
        <v>62</v>
      </c>
    </row>
    <row r="174" spans="1:2" x14ac:dyDescent="0.15">
      <c r="A174" s="70" t="s">
        <v>214</v>
      </c>
      <c r="B174" s="70">
        <v>92</v>
      </c>
    </row>
    <row r="175" spans="1:2" x14ac:dyDescent="0.15">
      <c r="A175" s="70" t="s">
        <v>215</v>
      </c>
      <c r="B175" s="70">
        <v>123</v>
      </c>
    </row>
    <row r="176" spans="1:2" x14ac:dyDescent="0.15">
      <c r="A176" s="70" t="s">
        <v>216</v>
      </c>
      <c r="B176" s="70">
        <v>153</v>
      </c>
    </row>
    <row r="177" spans="1:2" x14ac:dyDescent="0.15">
      <c r="A177" s="70" t="s">
        <v>217</v>
      </c>
      <c r="B177" s="70">
        <v>184</v>
      </c>
    </row>
    <row r="178" spans="1:2" x14ac:dyDescent="0.15">
      <c r="A178" s="70" t="s">
        <v>218</v>
      </c>
      <c r="B178" s="70">
        <v>215</v>
      </c>
    </row>
    <row r="179" spans="1:2" x14ac:dyDescent="0.15">
      <c r="A179" s="70" t="s">
        <v>219</v>
      </c>
      <c r="B179" s="70">
        <v>245</v>
      </c>
    </row>
    <row r="180" spans="1:2" x14ac:dyDescent="0.15">
      <c r="A180" s="70" t="s">
        <v>220</v>
      </c>
      <c r="B180" s="70">
        <v>16</v>
      </c>
    </row>
    <row r="181" spans="1:2" x14ac:dyDescent="0.15">
      <c r="A181" s="70" t="s">
        <v>221</v>
      </c>
      <c r="B181" s="70">
        <v>46</v>
      </c>
    </row>
    <row r="182" spans="1:2" x14ac:dyDescent="0.15">
      <c r="A182" s="70" t="s">
        <v>222</v>
      </c>
      <c r="B182" s="70">
        <v>77</v>
      </c>
    </row>
    <row r="183" spans="1:2" x14ac:dyDescent="0.15">
      <c r="A183" s="70" t="s">
        <v>223</v>
      </c>
      <c r="B183" s="70">
        <v>108</v>
      </c>
    </row>
    <row r="184" spans="1:2" x14ac:dyDescent="0.15">
      <c r="A184" s="70" t="s">
        <v>224</v>
      </c>
      <c r="B184" s="70">
        <v>136</v>
      </c>
    </row>
    <row r="185" spans="1:2" x14ac:dyDescent="0.15">
      <c r="A185" s="70" t="s">
        <v>225</v>
      </c>
      <c r="B185" s="70">
        <v>167</v>
      </c>
    </row>
    <row r="186" spans="1:2" x14ac:dyDescent="0.15">
      <c r="A186" s="70" t="s">
        <v>226</v>
      </c>
      <c r="B186" s="70">
        <v>197</v>
      </c>
    </row>
    <row r="187" spans="1:2" x14ac:dyDescent="0.15">
      <c r="A187" s="70" t="s">
        <v>227</v>
      </c>
      <c r="B187" s="70">
        <v>228</v>
      </c>
    </row>
    <row r="188" spans="1:2" x14ac:dyDescent="0.15">
      <c r="A188" s="70" t="s">
        <v>228</v>
      </c>
      <c r="B188" s="70">
        <v>258</v>
      </c>
    </row>
    <row r="189" spans="1:2" x14ac:dyDescent="0.15">
      <c r="A189" s="70" t="s">
        <v>229</v>
      </c>
      <c r="B189" s="70">
        <v>29</v>
      </c>
    </row>
    <row r="190" spans="1:2" x14ac:dyDescent="0.15">
      <c r="A190" s="70" t="s">
        <v>230</v>
      </c>
      <c r="B190" s="70">
        <v>60</v>
      </c>
    </row>
    <row r="191" spans="1:2" x14ac:dyDescent="0.15">
      <c r="A191" s="70" t="s">
        <v>231</v>
      </c>
      <c r="B191" s="70">
        <v>90</v>
      </c>
    </row>
    <row r="192" spans="1:2" x14ac:dyDescent="0.15">
      <c r="A192" s="70" t="s">
        <v>232</v>
      </c>
      <c r="B192" s="70">
        <v>121</v>
      </c>
    </row>
    <row r="193" spans="1:2" x14ac:dyDescent="0.15">
      <c r="A193" s="70" t="s">
        <v>233</v>
      </c>
      <c r="B193" s="70">
        <v>151</v>
      </c>
    </row>
    <row r="194" spans="1:2" x14ac:dyDescent="0.15">
      <c r="A194" s="70" t="s">
        <v>234</v>
      </c>
      <c r="B194" s="70">
        <v>182</v>
      </c>
    </row>
    <row r="195" spans="1:2" x14ac:dyDescent="0.15">
      <c r="A195" s="70" t="s">
        <v>235</v>
      </c>
      <c r="B195" s="70">
        <v>213</v>
      </c>
    </row>
    <row r="196" spans="1:2" x14ac:dyDescent="0.15">
      <c r="A196" s="70" t="s">
        <v>236</v>
      </c>
      <c r="B196" s="70">
        <v>241</v>
      </c>
    </row>
    <row r="197" spans="1:2" x14ac:dyDescent="0.15">
      <c r="A197" s="70" t="s">
        <v>237</v>
      </c>
      <c r="B197" s="70">
        <v>12</v>
      </c>
    </row>
    <row r="198" spans="1:2" x14ac:dyDescent="0.15">
      <c r="A198" s="70" t="s">
        <v>238</v>
      </c>
      <c r="B198" s="70">
        <v>42</v>
      </c>
    </row>
    <row r="199" spans="1:2" x14ac:dyDescent="0.15">
      <c r="A199" s="70" t="s">
        <v>239</v>
      </c>
      <c r="B199" s="70">
        <v>73</v>
      </c>
    </row>
    <row r="200" spans="1:2" x14ac:dyDescent="0.15">
      <c r="A200" s="70" t="s">
        <v>240</v>
      </c>
      <c r="B200" s="70">
        <v>103</v>
      </c>
    </row>
    <row r="201" spans="1:2" x14ac:dyDescent="0.15">
      <c r="A201" s="70" t="s">
        <v>241</v>
      </c>
      <c r="B201" s="70">
        <v>134</v>
      </c>
    </row>
    <row r="202" spans="1:2" x14ac:dyDescent="0.15">
      <c r="A202" s="70" t="s">
        <v>242</v>
      </c>
      <c r="B202" s="70">
        <v>165</v>
      </c>
    </row>
    <row r="203" spans="1:2" x14ac:dyDescent="0.15">
      <c r="A203" s="70" t="s">
        <v>243</v>
      </c>
      <c r="B203" s="70">
        <v>195</v>
      </c>
    </row>
    <row r="204" spans="1:2" x14ac:dyDescent="0.15">
      <c r="A204" s="70" t="s">
        <v>244</v>
      </c>
      <c r="B204" s="70">
        <v>226</v>
      </c>
    </row>
    <row r="205" spans="1:2" x14ac:dyDescent="0.15">
      <c r="A205" s="70" t="s">
        <v>245</v>
      </c>
      <c r="B205" s="70">
        <v>256</v>
      </c>
    </row>
    <row r="206" spans="1:2" x14ac:dyDescent="0.15">
      <c r="A206" s="70" t="s">
        <v>246</v>
      </c>
      <c r="B206" s="70">
        <v>27</v>
      </c>
    </row>
    <row r="207" spans="1:2" x14ac:dyDescent="0.15">
      <c r="A207" s="70" t="s">
        <v>247</v>
      </c>
      <c r="B207" s="70">
        <v>58</v>
      </c>
    </row>
    <row r="208" spans="1:2" x14ac:dyDescent="0.15">
      <c r="A208" s="70" t="s">
        <v>248</v>
      </c>
      <c r="B208" s="70">
        <v>86</v>
      </c>
    </row>
    <row r="209" spans="1:2" x14ac:dyDescent="0.15">
      <c r="A209" s="70" t="s">
        <v>249</v>
      </c>
      <c r="B209" s="70">
        <v>117</v>
      </c>
    </row>
    <row r="210" spans="1:2" x14ac:dyDescent="0.15">
      <c r="A210" s="70" t="s">
        <v>250</v>
      </c>
      <c r="B210" s="70">
        <v>147</v>
      </c>
    </row>
    <row r="211" spans="1:2" x14ac:dyDescent="0.15">
      <c r="A211" s="70" t="s">
        <v>251</v>
      </c>
      <c r="B211" s="70">
        <v>178</v>
      </c>
    </row>
    <row r="212" spans="1:2" x14ac:dyDescent="0.15">
      <c r="A212" s="70" t="s">
        <v>252</v>
      </c>
      <c r="B212" s="70">
        <v>208</v>
      </c>
    </row>
    <row r="213" spans="1:2" x14ac:dyDescent="0.15">
      <c r="A213" s="70" t="s">
        <v>253</v>
      </c>
      <c r="B213" s="70">
        <v>239</v>
      </c>
    </row>
    <row r="214" spans="1:2" x14ac:dyDescent="0.15">
      <c r="A214" s="70" t="s">
        <v>254</v>
      </c>
      <c r="B214" s="70">
        <v>10</v>
      </c>
    </row>
    <row r="215" spans="1:2" x14ac:dyDescent="0.15">
      <c r="A215" s="70" t="s">
        <v>255</v>
      </c>
      <c r="B215" s="70">
        <v>40</v>
      </c>
    </row>
    <row r="216" spans="1:2" x14ac:dyDescent="0.15">
      <c r="A216" s="70" t="s">
        <v>256</v>
      </c>
      <c r="B216" s="70">
        <v>71</v>
      </c>
    </row>
    <row r="217" spans="1:2" x14ac:dyDescent="0.15">
      <c r="A217" s="70" t="s">
        <v>257</v>
      </c>
      <c r="B217" s="70">
        <v>101</v>
      </c>
    </row>
    <row r="218" spans="1:2" x14ac:dyDescent="0.15">
      <c r="A218" s="70" t="s">
        <v>258</v>
      </c>
      <c r="B218" s="70">
        <v>132</v>
      </c>
    </row>
    <row r="219" spans="1:2" x14ac:dyDescent="0.15">
      <c r="A219" s="70" t="s">
        <v>259</v>
      </c>
      <c r="B219" s="70">
        <v>163</v>
      </c>
    </row>
    <row r="220" spans="1:2" x14ac:dyDescent="0.15">
      <c r="A220" s="70" t="s">
        <v>260</v>
      </c>
      <c r="B220" s="70">
        <v>191</v>
      </c>
    </row>
    <row r="221" spans="1:2" x14ac:dyDescent="0.15">
      <c r="A221" s="70" t="s">
        <v>261</v>
      </c>
      <c r="B221" s="70">
        <v>222</v>
      </c>
    </row>
    <row r="222" spans="1:2" x14ac:dyDescent="0.15">
      <c r="A222" s="70" t="s">
        <v>262</v>
      </c>
      <c r="B222" s="70">
        <v>252</v>
      </c>
    </row>
    <row r="223" spans="1:2" x14ac:dyDescent="0.15">
      <c r="A223" s="70" t="s">
        <v>263</v>
      </c>
      <c r="B223" s="70">
        <v>23</v>
      </c>
    </row>
    <row r="224" spans="1:2" x14ac:dyDescent="0.15">
      <c r="A224" s="70" t="s">
        <v>264</v>
      </c>
      <c r="B224" s="70">
        <v>53</v>
      </c>
    </row>
    <row r="225" spans="1:2" x14ac:dyDescent="0.15">
      <c r="A225" s="70" t="s">
        <v>265</v>
      </c>
      <c r="B225" s="70">
        <v>84</v>
      </c>
    </row>
    <row r="226" spans="1:2" x14ac:dyDescent="0.15">
      <c r="A226" s="70" t="s">
        <v>266</v>
      </c>
      <c r="B226" s="70">
        <v>115</v>
      </c>
    </row>
    <row r="227" spans="1:2" x14ac:dyDescent="0.15">
      <c r="A227" s="70" t="s">
        <v>267</v>
      </c>
      <c r="B227" s="70">
        <v>145</v>
      </c>
    </row>
    <row r="228" spans="1:2" x14ac:dyDescent="0.15">
      <c r="A228" s="70" t="s">
        <v>268</v>
      </c>
      <c r="B228" s="70">
        <v>176</v>
      </c>
    </row>
    <row r="229" spans="1:2" x14ac:dyDescent="0.15">
      <c r="A229" s="70" t="s">
        <v>269</v>
      </c>
      <c r="B229" s="70">
        <v>206</v>
      </c>
    </row>
    <row r="230" spans="1:2" x14ac:dyDescent="0.15">
      <c r="A230" s="70" t="s">
        <v>270</v>
      </c>
      <c r="B230" s="70">
        <v>237</v>
      </c>
    </row>
    <row r="231" spans="1:2" x14ac:dyDescent="0.15">
      <c r="A231" s="70" t="s">
        <v>271</v>
      </c>
      <c r="B231" s="70">
        <v>8</v>
      </c>
    </row>
    <row r="232" spans="1:2" x14ac:dyDescent="0.15">
      <c r="A232" s="70" t="s">
        <v>272</v>
      </c>
      <c r="B232" s="70">
        <v>36</v>
      </c>
    </row>
    <row r="233" spans="1:2" x14ac:dyDescent="0.15">
      <c r="A233" s="70" t="s">
        <v>273</v>
      </c>
      <c r="B233" s="70">
        <v>67</v>
      </c>
    </row>
    <row r="234" spans="1:2" x14ac:dyDescent="0.15">
      <c r="A234" s="70" t="s">
        <v>274</v>
      </c>
      <c r="B234" s="70">
        <v>97</v>
      </c>
    </row>
    <row r="235" spans="1:2" x14ac:dyDescent="0.15">
      <c r="A235" s="70" t="s">
        <v>275</v>
      </c>
      <c r="B235" s="70">
        <v>128</v>
      </c>
    </row>
    <row r="236" spans="1:2" x14ac:dyDescent="0.15">
      <c r="A236" s="70" t="s">
        <v>276</v>
      </c>
      <c r="B236" s="70">
        <v>158</v>
      </c>
    </row>
    <row r="237" spans="1:2" x14ac:dyDescent="0.15">
      <c r="A237" s="70" t="s">
        <v>277</v>
      </c>
      <c r="B237" s="70">
        <v>189</v>
      </c>
    </row>
    <row r="238" spans="1:2" x14ac:dyDescent="0.15">
      <c r="A238" s="70" t="s">
        <v>278</v>
      </c>
      <c r="B238" s="70">
        <v>220</v>
      </c>
    </row>
    <row r="239" spans="1:2" x14ac:dyDescent="0.15">
      <c r="A239" s="70" t="s">
        <v>279</v>
      </c>
      <c r="B239" s="70">
        <v>250</v>
      </c>
    </row>
    <row r="240" spans="1:2" x14ac:dyDescent="0.15">
      <c r="A240" s="70" t="s">
        <v>280</v>
      </c>
      <c r="B240" s="70">
        <v>21</v>
      </c>
    </row>
    <row r="241" spans="1:2" x14ac:dyDescent="0.15">
      <c r="A241" s="70" t="s">
        <v>281</v>
      </c>
      <c r="B241" s="70">
        <v>51</v>
      </c>
    </row>
    <row r="242" spans="1:2" x14ac:dyDescent="0.15">
      <c r="A242" s="70" t="s">
        <v>282</v>
      </c>
      <c r="B242" s="70">
        <v>82</v>
      </c>
    </row>
    <row r="243" spans="1:2" x14ac:dyDescent="0.15">
      <c r="A243" s="70" t="s">
        <v>283</v>
      </c>
      <c r="B243" s="70">
        <v>113</v>
      </c>
    </row>
    <row r="244" spans="1:2" x14ac:dyDescent="0.15">
      <c r="A244" s="70" t="s">
        <v>284</v>
      </c>
      <c r="B244" s="70">
        <v>141</v>
      </c>
    </row>
    <row r="245" spans="1:2" x14ac:dyDescent="0.15">
      <c r="A245" s="70" t="s">
        <v>285</v>
      </c>
      <c r="B245" s="70">
        <v>172</v>
      </c>
    </row>
    <row r="246" spans="1:2" x14ac:dyDescent="0.15">
      <c r="A246" s="70" t="s">
        <v>286</v>
      </c>
      <c r="B246" s="70">
        <v>202</v>
      </c>
    </row>
    <row r="247" spans="1:2" x14ac:dyDescent="0.15">
      <c r="A247" s="70" t="s">
        <v>287</v>
      </c>
      <c r="B247" s="70">
        <v>233</v>
      </c>
    </row>
    <row r="248" spans="1:2" x14ac:dyDescent="0.15">
      <c r="A248" s="70" t="s">
        <v>288</v>
      </c>
      <c r="B248" s="70">
        <v>3</v>
      </c>
    </row>
    <row r="249" spans="1:2" x14ac:dyDescent="0.15">
      <c r="A249" s="70" t="s">
        <v>289</v>
      </c>
      <c r="B249" s="70">
        <v>34</v>
      </c>
    </row>
    <row r="250" spans="1:2" x14ac:dyDescent="0.15">
      <c r="A250" s="70" t="s">
        <v>290</v>
      </c>
      <c r="B250" s="70">
        <v>65</v>
      </c>
    </row>
    <row r="251" spans="1:2" x14ac:dyDescent="0.15">
      <c r="A251" s="70" t="s">
        <v>291</v>
      </c>
      <c r="B251" s="70">
        <v>95</v>
      </c>
    </row>
    <row r="252" spans="1:2" x14ac:dyDescent="0.15">
      <c r="A252" s="70" t="s">
        <v>292</v>
      </c>
      <c r="B252" s="70">
        <v>126</v>
      </c>
    </row>
    <row r="253" spans="1:2" x14ac:dyDescent="0.15">
      <c r="A253" s="70" t="s">
        <v>293</v>
      </c>
      <c r="B253" s="70">
        <v>156</v>
      </c>
    </row>
    <row r="254" spans="1:2" x14ac:dyDescent="0.15">
      <c r="A254" s="70" t="s">
        <v>294</v>
      </c>
      <c r="B254" s="70">
        <v>187</v>
      </c>
    </row>
    <row r="255" spans="1:2" x14ac:dyDescent="0.15">
      <c r="A255" s="70" t="s">
        <v>295</v>
      </c>
      <c r="B255" s="70">
        <v>218</v>
      </c>
    </row>
    <row r="256" spans="1:2" x14ac:dyDescent="0.15">
      <c r="A256" s="70" t="s">
        <v>296</v>
      </c>
      <c r="B256" s="70">
        <v>246</v>
      </c>
    </row>
    <row r="257" spans="1:2" x14ac:dyDescent="0.15">
      <c r="A257" s="70" t="s">
        <v>297</v>
      </c>
      <c r="B257" s="70">
        <v>17</v>
      </c>
    </row>
    <row r="258" spans="1:2" x14ac:dyDescent="0.15">
      <c r="A258" s="70" t="s">
        <v>298</v>
      </c>
      <c r="B258" s="70">
        <v>47</v>
      </c>
    </row>
    <row r="259" spans="1:2" x14ac:dyDescent="0.15">
      <c r="A259" s="70" t="s">
        <v>299</v>
      </c>
      <c r="B259" s="70">
        <v>78</v>
      </c>
    </row>
    <row r="260" spans="1:2" x14ac:dyDescent="0.15">
      <c r="A260" s="70" t="s">
        <v>300</v>
      </c>
      <c r="B260" s="70">
        <v>108</v>
      </c>
    </row>
    <row r="261" spans="1:2" x14ac:dyDescent="0.15">
      <c r="A261" s="70" t="s">
        <v>301</v>
      </c>
      <c r="B261" s="70">
        <v>139</v>
      </c>
    </row>
    <row r="262" spans="1:2" x14ac:dyDescent="0.15">
      <c r="A262" s="70" t="s">
        <v>302</v>
      </c>
      <c r="B262" s="70">
        <v>170</v>
      </c>
    </row>
    <row r="263" spans="1:2" x14ac:dyDescent="0.15">
      <c r="A263" s="70" t="s">
        <v>303</v>
      </c>
      <c r="B263" s="70">
        <v>200</v>
      </c>
    </row>
    <row r="264" spans="1:2" x14ac:dyDescent="0.15">
      <c r="A264" s="70" t="s">
        <v>304</v>
      </c>
      <c r="B264" s="70">
        <v>231</v>
      </c>
    </row>
    <row r="265" spans="1:2" x14ac:dyDescent="0.15">
      <c r="A265" s="70" t="s">
        <v>305</v>
      </c>
      <c r="B265" s="70">
        <v>1</v>
      </c>
    </row>
    <row r="266" spans="1:2" x14ac:dyDescent="0.15">
      <c r="A266" s="70" t="s">
        <v>306</v>
      </c>
      <c r="B266" s="70">
        <v>32</v>
      </c>
    </row>
    <row r="267" spans="1:2" x14ac:dyDescent="0.15">
      <c r="A267" s="70" t="s">
        <v>307</v>
      </c>
      <c r="B267" s="70">
        <v>63</v>
      </c>
    </row>
    <row r="268" spans="1:2" x14ac:dyDescent="0.15">
      <c r="A268" s="70" t="s">
        <v>308</v>
      </c>
      <c r="B268" s="70">
        <v>91</v>
      </c>
    </row>
    <row r="269" spans="1:2" x14ac:dyDescent="0.15">
      <c r="A269" s="70" t="s">
        <v>309</v>
      </c>
      <c r="B269" s="70">
        <v>122</v>
      </c>
    </row>
    <row r="270" spans="1:2" x14ac:dyDescent="0.15">
      <c r="A270" s="70" t="s">
        <v>310</v>
      </c>
      <c r="B270" s="70">
        <v>152</v>
      </c>
    </row>
    <row r="271" spans="1:2" x14ac:dyDescent="0.15">
      <c r="A271" s="70" t="s">
        <v>311</v>
      </c>
      <c r="B271" s="70">
        <v>183</v>
      </c>
    </row>
    <row r="272" spans="1:2" x14ac:dyDescent="0.15">
      <c r="A272" s="70" t="s">
        <v>312</v>
      </c>
      <c r="B272" s="70">
        <v>213</v>
      </c>
    </row>
    <row r="273" spans="1:2" x14ac:dyDescent="0.15">
      <c r="A273" s="70" t="s">
        <v>313</v>
      </c>
      <c r="B273" s="70">
        <v>244</v>
      </c>
    </row>
    <row r="274" spans="1:2" x14ac:dyDescent="0.15">
      <c r="A274" s="70" t="s">
        <v>314</v>
      </c>
      <c r="B274" s="70">
        <v>15</v>
      </c>
    </row>
    <row r="275" spans="1:2" x14ac:dyDescent="0.15">
      <c r="A275" s="70" t="s">
        <v>315</v>
      </c>
      <c r="B275" s="70">
        <v>45</v>
      </c>
    </row>
    <row r="276" spans="1:2" x14ac:dyDescent="0.15">
      <c r="A276" s="70" t="s">
        <v>316</v>
      </c>
      <c r="B276" s="70">
        <v>76</v>
      </c>
    </row>
    <row r="277" spans="1:2" x14ac:dyDescent="0.15">
      <c r="A277" s="70" t="s">
        <v>317</v>
      </c>
      <c r="B277" s="70">
        <v>106</v>
      </c>
    </row>
    <row r="278" spans="1:2" x14ac:dyDescent="0.15">
      <c r="A278" s="70" t="s">
        <v>318</v>
      </c>
      <c r="B278" s="70">
        <v>137</v>
      </c>
    </row>
    <row r="279" spans="1:2" x14ac:dyDescent="0.15">
      <c r="A279" s="70" t="s">
        <v>319</v>
      </c>
      <c r="B279" s="70">
        <v>168</v>
      </c>
    </row>
    <row r="280" spans="1:2" x14ac:dyDescent="0.15">
      <c r="A280" s="70" t="s">
        <v>320</v>
      </c>
      <c r="B280" s="70">
        <v>196</v>
      </c>
    </row>
    <row r="281" spans="1:2" x14ac:dyDescent="0.15">
      <c r="A281" s="70" t="s">
        <v>321</v>
      </c>
      <c r="B281" s="70">
        <v>227</v>
      </c>
    </row>
    <row r="282" spans="1:2" x14ac:dyDescent="0.15">
      <c r="A282" s="70" t="s">
        <v>322</v>
      </c>
      <c r="B282" s="70">
        <v>257</v>
      </c>
    </row>
    <row r="283" spans="1:2" x14ac:dyDescent="0.15">
      <c r="A283" s="70" t="s">
        <v>323</v>
      </c>
      <c r="B283" s="70">
        <v>28</v>
      </c>
    </row>
    <row r="284" spans="1:2" x14ac:dyDescent="0.15">
      <c r="A284" s="70" t="s">
        <v>324</v>
      </c>
      <c r="B284" s="70">
        <v>58</v>
      </c>
    </row>
    <row r="285" spans="1:2" x14ac:dyDescent="0.15">
      <c r="A285" s="70" t="s">
        <v>325</v>
      </c>
      <c r="B285" s="70">
        <v>89</v>
      </c>
    </row>
    <row r="286" spans="1:2" x14ac:dyDescent="0.15">
      <c r="A286" s="70" t="s">
        <v>326</v>
      </c>
      <c r="B286" s="70">
        <v>120</v>
      </c>
    </row>
    <row r="287" spans="1:2" x14ac:dyDescent="0.15">
      <c r="A287" s="70" t="s">
        <v>327</v>
      </c>
      <c r="B287" s="70">
        <v>150</v>
      </c>
    </row>
    <row r="288" spans="1:2" x14ac:dyDescent="0.15">
      <c r="A288" s="70" t="s">
        <v>328</v>
      </c>
      <c r="B288" s="70">
        <v>181</v>
      </c>
    </row>
    <row r="289" spans="1:2" x14ac:dyDescent="0.15">
      <c r="A289" s="70" t="s">
        <v>329</v>
      </c>
      <c r="B289" s="70">
        <v>211</v>
      </c>
    </row>
    <row r="290" spans="1:2" x14ac:dyDescent="0.15">
      <c r="A290" s="70" t="s">
        <v>330</v>
      </c>
      <c r="B290" s="70">
        <v>242</v>
      </c>
    </row>
    <row r="291" spans="1:2" x14ac:dyDescent="0.15">
      <c r="A291" s="70" t="s">
        <v>331</v>
      </c>
      <c r="B291" s="70">
        <v>13</v>
      </c>
    </row>
    <row r="292" spans="1:2" x14ac:dyDescent="0.15">
      <c r="A292" s="70" t="s">
        <v>332</v>
      </c>
      <c r="B292" s="70">
        <v>41</v>
      </c>
    </row>
    <row r="293" spans="1:2" x14ac:dyDescent="0.15">
      <c r="A293" s="70" t="s">
        <v>333</v>
      </c>
      <c r="B293" s="70">
        <v>72</v>
      </c>
    </row>
    <row r="294" spans="1:2" x14ac:dyDescent="0.15">
      <c r="A294" s="70" t="s">
        <v>334</v>
      </c>
      <c r="B294" s="70">
        <v>102</v>
      </c>
    </row>
    <row r="295" spans="1:2" x14ac:dyDescent="0.15">
      <c r="A295" s="70" t="s">
        <v>335</v>
      </c>
      <c r="B295" s="70">
        <v>133</v>
      </c>
    </row>
    <row r="296" spans="1:2" x14ac:dyDescent="0.15">
      <c r="A296" s="70" t="s">
        <v>336</v>
      </c>
      <c r="B296" s="70">
        <v>163</v>
      </c>
    </row>
    <row r="297" spans="1:2" x14ac:dyDescent="0.15">
      <c r="A297" s="70" t="s">
        <v>337</v>
      </c>
      <c r="B297" s="70">
        <v>194</v>
      </c>
    </row>
    <row r="298" spans="1:2" x14ac:dyDescent="0.15">
      <c r="A298" s="70" t="s">
        <v>338</v>
      </c>
      <c r="B298" s="70">
        <v>225</v>
      </c>
    </row>
    <row r="299" spans="1:2" x14ac:dyDescent="0.15">
      <c r="A299" s="70" t="s">
        <v>339</v>
      </c>
      <c r="B299" s="70">
        <v>255</v>
      </c>
    </row>
    <row r="300" spans="1:2" x14ac:dyDescent="0.15">
      <c r="A300" s="70" t="s">
        <v>340</v>
      </c>
      <c r="B300" s="70">
        <v>26</v>
      </c>
    </row>
    <row r="301" spans="1:2" x14ac:dyDescent="0.15">
      <c r="A301" s="70" t="s">
        <v>341</v>
      </c>
      <c r="B301" s="70">
        <v>56</v>
      </c>
    </row>
    <row r="302" spans="1:2" x14ac:dyDescent="0.15">
      <c r="A302" s="70" t="s">
        <v>342</v>
      </c>
      <c r="B302" s="70">
        <v>87</v>
      </c>
    </row>
    <row r="303" spans="1:2" x14ac:dyDescent="0.15">
      <c r="A303" s="70" t="s">
        <v>343</v>
      </c>
      <c r="B303" s="70">
        <v>118</v>
      </c>
    </row>
    <row r="304" spans="1:2" x14ac:dyDescent="0.15">
      <c r="A304" s="70" t="s">
        <v>344</v>
      </c>
      <c r="B304" s="70">
        <v>146</v>
      </c>
    </row>
    <row r="305" spans="1:2" x14ac:dyDescent="0.15">
      <c r="A305" s="70" t="s">
        <v>345</v>
      </c>
      <c r="B305" s="70">
        <v>177</v>
      </c>
    </row>
    <row r="306" spans="1:2" x14ac:dyDescent="0.15">
      <c r="A306" s="70" t="s">
        <v>346</v>
      </c>
      <c r="B306" s="70">
        <v>207</v>
      </c>
    </row>
    <row r="307" spans="1:2" x14ac:dyDescent="0.15">
      <c r="A307" s="70" t="s">
        <v>347</v>
      </c>
      <c r="B307" s="70">
        <v>238</v>
      </c>
    </row>
    <row r="308" spans="1:2" x14ac:dyDescent="0.15">
      <c r="A308" s="70" t="s">
        <v>348</v>
      </c>
      <c r="B308" s="70">
        <v>8</v>
      </c>
    </row>
    <row r="309" spans="1:2" x14ac:dyDescent="0.15">
      <c r="A309" s="70" t="s">
        <v>349</v>
      </c>
      <c r="B309" s="70">
        <v>39</v>
      </c>
    </row>
    <row r="310" spans="1:2" x14ac:dyDescent="0.15">
      <c r="A310" s="70" t="s">
        <v>350</v>
      </c>
      <c r="B310" s="70">
        <v>70</v>
      </c>
    </row>
    <row r="311" spans="1:2" x14ac:dyDescent="0.15">
      <c r="A311" s="70" t="s">
        <v>351</v>
      </c>
      <c r="B311" s="70">
        <v>100</v>
      </c>
    </row>
    <row r="312" spans="1:2" x14ac:dyDescent="0.15">
      <c r="A312" s="70" t="s">
        <v>352</v>
      </c>
      <c r="B312" s="70">
        <v>131</v>
      </c>
    </row>
    <row r="313" spans="1:2" x14ac:dyDescent="0.15">
      <c r="A313" s="70" t="s">
        <v>353</v>
      </c>
      <c r="B313" s="70">
        <v>161</v>
      </c>
    </row>
    <row r="314" spans="1:2" x14ac:dyDescent="0.15">
      <c r="A314" s="70" t="s">
        <v>354</v>
      </c>
      <c r="B314" s="70">
        <v>192</v>
      </c>
    </row>
    <row r="315" spans="1:2" x14ac:dyDescent="0.15">
      <c r="A315" s="70" t="s">
        <v>355</v>
      </c>
      <c r="B315" s="70">
        <v>223</v>
      </c>
    </row>
    <row r="316" spans="1:2" x14ac:dyDescent="0.15">
      <c r="A316" s="70" t="s">
        <v>356</v>
      </c>
      <c r="B316" s="70">
        <v>251</v>
      </c>
    </row>
    <row r="317" spans="1:2" x14ac:dyDescent="0.15">
      <c r="A317" s="70" t="s">
        <v>357</v>
      </c>
      <c r="B317" s="70">
        <v>22</v>
      </c>
    </row>
    <row r="318" spans="1:2" x14ac:dyDescent="0.15">
      <c r="A318" s="70" t="s">
        <v>358</v>
      </c>
      <c r="B318" s="70">
        <v>52</v>
      </c>
    </row>
    <row r="319" spans="1:2" x14ac:dyDescent="0.15">
      <c r="A319" s="70" t="s">
        <v>359</v>
      </c>
      <c r="B319" s="70">
        <v>83</v>
      </c>
    </row>
    <row r="320" spans="1:2" x14ac:dyDescent="0.15">
      <c r="A320" s="70" t="s">
        <v>360</v>
      </c>
      <c r="B320" s="70">
        <v>113</v>
      </c>
    </row>
    <row r="321" spans="1:2" x14ac:dyDescent="0.15">
      <c r="A321" s="70" t="s">
        <v>361</v>
      </c>
      <c r="B321" s="70">
        <v>144</v>
      </c>
    </row>
    <row r="322" spans="1:2" x14ac:dyDescent="0.15">
      <c r="A322" s="70" t="s">
        <v>362</v>
      </c>
      <c r="B322" s="70">
        <v>175</v>
      </c>
    </row>
    <row r="323" spans="1:2" x14ac:dyDescent="0.15">
      <c r="A323" s="70" t="s">
        <v>363</v>
      </c>
      <c r="B323" s="70">
        <v>205</v>
      </c>
    </row>
    <row r="324" spans="1:2" x14ac:dyDescent="0.15">
      <c r="A324" s="70" t="s">
        <v>364</v>
      </c>
      <c r="B324" s="70">
        <v>236</v>
      </c>
    </row>
    <row r="325" spans="1:2" x14ac:dyDescent="0.15">
      <c r="A325" s="70" t="s">
        <v>365</v>
      </c>
      <c r="B325" s="70">
        <v>6</v>
      </c>
    </row>
    <row r="326" spans="1:2" x14ac:dyDescent="0.15">
      <c r="A326" s="70" t="s">
        <v>366</v>
      </c>
      <c r="B326" s="70">
        <v>37</v>
      </c>
    </row>
    <row r="327" spans="1:2" x14ac:dyDescent="0.15">
      <c r="A327" s="70" t="s">
        <v>367</v>
      </c>
      <c r="B327" s="70">
        <v>68</v>
      </c>
    </row>
    <row r="328" spans="1:2" x14ac:dyDescent="0.15">
      <c r="A328" s="70" t="s">
        <v>368</v>
      </c>
      <c r="B328" s="70">
        <v>96</v>
      </c>
    </row>
    <row r="329" spans="1:2" x14ac:dyDescent="0.15">
      <c r="A329" s="70" t="s">
        <v>369</v>
      </c>
      <c r="B329" s="70">
        <v>127</v>
      </c>
    </row>
    <row r="330" spans="1:2" x14ac:dyDescent="0.15">
      <c r="A330" s="70" t="s">
        <v>370</v>
      </c>
      <c r="B330" s="70">
        <v>157</v>
      </c>
    </row>
    <row r="331" spans="1:2" x14ac:dyDescent="0.15">
      <c r="A331" s="70" t="s">
        <v>371</v>
      </c>
      <c r="B331" s="70">
        <v>188</v>
      </c>
    </row>
    <row r="332" spans="1:2" x14ac:dyDescent="0.15">
      <c r="A332" s="70" t="s">
        <v>372</v>
      </c>
      <c r="B332" s="70">
        <v>218</v>
      </c>
    </row>
    <row r="333" spans="1:2" x14ac:dyDescent="0.15">
      <c r="A333" s="70" t="s">
        <v>373</v>
      </c>
      <c r="B333" s="70">
        <v>249</v>
      </c>
    </row>
    <row r="334" spans="1:2" x14ac:dyDescent="0.15">
      <c r="A334" s="70" t="s">
        <v>374</v>
      </c>
      <c r="B334" s="70">
        <v>20</v>
      </c>
    </row>
    <row r="335" spans="1:2" x14ac:dyDescent="0.15">
      <c r="A335" s="70" t="s">
        <v>375</v>
      </c>
      <c r="B335" s="70">
        <v>50</v>
      </c>
    </row>
    <row r="336" spans="1:2" x14ac:dyDescent="0.15">
      <c r="A336" s="70" t="s">
        <v>376</v>
      </c>
      <c r="B336" s="70">
        <v>81</v>
      </c>
    </row>
    <row r="337" spans="1:2" x14ac:dyDescent="0.15">
      <c r="A337" s="70" t="s">
        <v>377</v>
      </c>
      <c r="B337" s="70">
        <v>111</v>
      </c>
    </row>
    <row r="338" spans="1:2" x14ac:dyDescent="0.15">
      <c r="A338" s="70" t="s">
        <v>378</v>
      </c>
      <c r="B338" s="70">
        <v>142</v>
      </c>
    </row>
    <row r="339" spans="1:2" x14ac:dyDescent="0.15">
      <c r="A339" s="70" t="s">
        <v>379</v>
      </c>
      <c r="B339" s="70">
        <v>173</v>
      </c>
    </row>
    <row r="340" spans="1:2" x14ac:dyDescent="0.15">
      <c r="A340" s="70" t="s">
        <v>380</v>
      </c>
      <c r="B340" s="70">
        <v>201</v>
      </c>
    </row>
    <row r="341" spans="1:2" x14ac:dyDescent="0.15">
      <c r="A341" s="70" t="s">
        <v>381</v>
      </c>
      <c r="B341" s="70">
        <v>232</v>
      </c>
    </row>
    <row r="342" spans="1:2" x14ac:dyDescent="0.15">
      <c r="A342" s="70" t="s">
        <v>382</v>
      </c>
      <c r="B342" s="70">
        <v>2</v>
      </c>
    </row>
    <row r="343" spans="1:2" x14ac:dyDescent="0.15">
      <c r="A343" s="70" t="s">
        <v>383</v>
      </c>
      <c r="B343" s="70">
        <v>33</v>
      </c>
    </row>
    <row r="344" spans="1:2" x14ac:dyDescent="0.15">
      <c r="A344" s="70" t="s">
        <v>384</v>
      </c>
      <c r="B344" s="70">
        <v>63</v>
      </c>
    </row>
    <row r="345" spans="1:2" x14ac:dyDescent="0.15">
      <c r="A345" s="70" t="s">
        <v>385</v>
      </c>
      <c r="B345" s="70">
        <v>94</v>
      </c>
    </row>
    <row r="346" spans="1:2" x14ac:dyDescent="0.15">
      <c r="A346" s="70" t="s">
        <v>386</v>
      </c>
      <c r="B346" s="70">
        <v>125</v>
      </c>
    </row>
    <row r="347" spans="1:2" x14ac:dyDescent="0.15">
      <c r="A347" s="70" t="s">
        <v>387</v>
      </c>
      <c r="B347" s="70">
        <v>155</v>
      </c>
    </row>
    <row r="348" spans="1:2" x14ac:dyDescent="0.15">
      <c r="A348" s="70" t="s">
        <v>388</v>
      </c>
      <c r="B348" s="70">
        <v>186</v>
      </c>
    </row>
    <row r="349" spans="1:2" x14ac:dyDescent="0.15">
      <c r="A349" s="70" t="s">
        <v>389</v>
      </c>
      <c r="B349" s="70">
        <v>216</v>
      </c>
    </row>
    <row r="350" spans="1:2" x14ac:dyDescent="0.15">
      <c r="A350" s="70" t="s">
        <v>390</v>
      </c>
      <c r="B350" s="70">
        <v>247</v>
      </c>
    </row>
    <row r="351" spans="1:2" x14ac:dyDescent="0.15">
      <c r="A351" s="70" t="s">
        <v>391</v>
      </c>
      <c r="B351" s="70">
        <v>18</v>
      </c>
    </row>
    <row r="352" spans="1:2" x14ac:dyDescent="0.15">
      <c r="A352" s="70" t="s">
        <v>392</v>
      </c>
      <c r="B352" s="70">
        <v>46</v>
      </c>
    </row>
    <row r="353" spans="1:2" x14ac:dyDescent="0.15">
      <c r="A353" s="70" t="s">
        <v>393</v>
      </c>
      <c r="B353" s="70">
        <v>77</v>
      </c>
    </row>
    <row r="354" spans="1:2" x14ac:dyDescent="0.15">
      <c r="A354" s="70" t="s">
        <v>394</v>
      </c>
      <c r="B354" s="70">
        <v>107</v>
      </c>
    </row>
    <row r="355" spans="1:2" x14ac:dyDescent="0.15">
      <c r="A355" s="70" t="s">
        <v>395</v>
      </c>
      <c r="B355" s="70">
        <v>138</v>
      </c>
    </row>
    <row r="356" spans="1:2" x14ac:dyDescent="0.15">
      <c r="A356" s="70" t="s">
        <v>396</v>
      </c>
      <c r="B356" s="70">
        <v>168</v>
      </c>
    </row>
    <row r="357" spans="1:2" x14ac:dyDescent="0.15">
      <c r="A357" s="70" t="s">
        <v>397</v>
      </c>
      <c r="B357" s="70">
        <v>199</v>
      </c>
    </row>
    <row r="358" spans="1:2" x14ac:dyDescent="0.15">
      <c r="A358" s="70" t="s">
        <v>398</v>
      </c>
      <c r="B358" s="70">
        <v>230</v>
      </c>
    </row>
    <row r="359" spans="1:2" x14ac:dyDescent="0.15">
      <c r="A359" s="70" t="s">
        <v>399</v>
      </c>
      <c r="B359" s="70">
        <v>260</v>
      </c>
    </row>
    <row r="360" spans="1:2" x14ac:dyDescent="0.15">
      <c r="A360" s="70" t="s">
        <v>400</v>
      </c>
      <c r="B360" s="70">
        <v>31</v>
      </c>
    </row>
    <row r="361" spans="1:2" x14ac:dyDescent="0.15">
      <c r="A361" s="70" t="s">
        <v>401</v>
      </c>
      <c r="B361" s="70">
        <v>61</v>
      </c>
    </row>
    <row r="362" spans="1:2" x14ac:dyDescent="0.15">
      <c r="A362" s="70" t="s">
        <v>402</v>
      </c>
      <c r="B362" s="70">
        <v>92</v>
      </c>
    </row>
    <row r="363" spans="1:2" x14ac:dyDescent="0.15">
      <c r="A363" s="70" t="s">
        <v>403</v>
      </c>
      <c r="B363" s="70">
        <v>123</v>
      </c>
    </row>
    <row r="364" spans="1:2" x14ac:dyDescent="0.15">
      <c r="A364" s="70" t="s">
        <v>404</v>
      </c>
      <c r="B364" s="70">
        <v>151</v>
      </c>
    </row>
    <row r="365" spans="1:2" x14ac:dyDescent="0.15">
      <c r="A365" s="70" t="s">
        <v>405</v>
      </c>
      <c r="B365" s="70">
        <v>182</v>
      </c>
    </row>
    <row r="366" spans="1:2" x14ac:dyDescent="0.15">
      <c r="A366" s="70" t="s">
        <v>406</v>
      </c>
      <c r="B366" s="70">
        <v>212</v>
      </c>
    </row>
    <row r="367" spans="1:2" x14ac:dyDescent="0.15">
      <c r="A367" s="70" t="s">
        <v>407</v>
      </c>
      <c r="B367" s="70">
        <v>243</v>
      </c>
    </row>
    <row r="368" spans="1:2" x14ac:dyDescent="0.15">
      <c r="A368" s="70" t="s">
        <v>408</v>
      </c>
      <c r="B368" s="70">
        <v>13</v>
      </c>
    </row>
    <row r="369" spans="1:2" x14ac:dyDescent="0.15">
      <c r="A369" s="70" t="s">
        <v>409</v>
      </c>
      <c r="B369" s="70">
        <v>44</v>
      </c>
    </row>
    <row r="370" spans="1:2" x14ac:dyDescent="0.15">
      <c r="A370" s="70" t="s">
        <v>410</v>
      </c>
      <c r="B370" s="70">
        <v>75</v>
      </c>
    </row>
    <row r="371" spans="1:2" x14ac:dyDescent="0.15">
      <c r="A371" s="70" t="s">
        <v>411</v>
      </c>
      <c r="B371" s="70">
        <v>105</v>
      </c>
    </row>
    <row r="372" spans="1:2" x14ac:dyDescent="0.15">
      <c r="A372" s="70" t="s">
        <v>412</v>
      </c>
      <c r="B372" s="70">
        <v>136</v>
      </c>
    </row>
    <row r="373" spans="1:2" x14ac:dyDescent="0.15">
      <c r="A373" s="70" t="s">
        <v>413</v>
      </c>
      <c r="B373" s="70">
        <v>166</v>
      </c>
    </row>
    <row r="374" spans="1:2" x14ac:dyDescent="0.15">
      <c r="A374" s="70" t="s">
        <v>414</v>
      </c>
      <c r="B374" s="70">
        <v>197</v>
      </c>
    </row>
    <row r="375" spans="1:2" x14ac:dyDescent="0.15">
      <c r="A375" s="70" t="s">
        <v>415</v>
      </c>
      <c r="B375" s="70">
        <v>228</v>
      </c>
    </row>
    <row r="376" spans="1:2" x14ac:dyDescent="0.15">
      <c r="A376" s="70" t="s">
        <v>416</v>
      </c>
      <c r="B376" s="70">
        <v>256</v>
      </c>
    </row>
    <row r="377" spans="1:2" x14ac:dyDescent="0.15">
      <c r="A377" s="70" t="s">
        <v>417</v>
      </c>
      <c r="B377" s="70">
        <v>27</v>
      </c>
    </row>
    <row r="378" spans="1:2" x14ac:dyDescent="0.15">
      <c r="A378" s="70" t="s">
        <v>418</v>
      </c>
      <c r="B378" s="70">
        <v>57</v>
      </c>
    </row>
    <row r="379" spans="1:2" x14ac:dyDescent="0.15">
      <c r="A379" s="70" t="s">
        <v>419</v>
      </c>
      <c r="B379" s="70">
        <v>88</v>
      </c>
    </row>
    <row r="380" spans="1:2" x14ac:dyDescent="0.15">
      <c r="A380" s="70" t="s">
        <v>420</v>
      </c>
      <c r="B380" s="70">
        <v>118</v>
      </c>
    </row>
    <row r="381" spans="1:2" x14ac:dyDescent="0.15">
      <c r="A381" s="70" t="s">
        <v>421</v>
      </c>
      <c r="B381" s="70">
        <v>149</v>
      </c>
    </row>
    <row r="382" spans="1:2" x14ac:dyDescent="0.15">
      <c r="A382" s="70" t="s">
        <v>422</v>
      </c>
      <c r="B382" s="70">
        <v>180</v>
      </c>
    </row>
    <row r="383" spans="1:2" x14ac:dyDescent="0.15">
      <c r="A383" s="70" t="s">
        <v>423</v>
      </c>
      <c r="B383" s="70">
        <v>210</v>
      </c>
    </row>
    <row r="384" spans="1:2" x14ac:dyDescent="0.15">
      <c r="A384" s="70" t="s">
        <v>424</v>
      </c>
      <c r="B384" s="70">
        <v>241</v>
      </c>
    </row>
    <row r="385" spans="1:2" x14ac:dyDescent="0.15">
      <c r="A385" s="70" t="s">
        <v>425</v>
      </c>
      <c r="B385" s="70">
        <v>11</v>
      </c>
    </row>
    <row r="386" spans="1:2" x14ac:dyDescent="0.15">
      <c r="A386" s="70" t="s">
        <v>426</v>
      </c>
      <c r="B386" s="70">
        <v>42</v>
      </c>
    </row>
    <row r="387" spans="1:2" x14ac:dyDescent="0.15">
      <c r="A387" s="70" t="s">
        <v>427</v>
      </c>
      <c r="B387" s="70">
        <v>73</v>
      </c>
    </row>
    <row r="388" spans="1:2" x14ac:dyDescent="0.15">
      <c r="A388" s="70" t="s">
        <v>428</v>
      </c>
      <c r="B388" s="70">
        <v>101</v>
      </c>
    </row>
    <row r="389" spans="1:2" x14ac:dyDescent="0.15">
      <c r="A389" s="70" t="s">
        <v>429</v>
      </c>
      <c r="B389" s="70">
        <v>132</v>
      </c>
    </row>
    <row r="390" spans="1:2" x14ac:dyDescent="0.15">
      <c r="A390" s="70" t="s">
        <v>430</v>
      </c>
      <c r="B390" s="70">
        <v>162</v>
      </c>
    </row>
    <row r="391" spans="1:2" x14ac:dyDescent="0.15">
      <c r="A391" s="70" t="s">
        <v>431</v>
      </c>
      <c r="B391" s="70">
        <v>193</v>
      </c>
    </row>
    <row r="392" spans="1:2" x14ac:dyDescent="0.15">
      <c r="A392" s="70" t="s">
        <v>432</v>
      </c>
      <c r="B392" s="70">
        <v>223</v>
      </c>
    </row>
    <row r="393" spans="1:2" x14ac:dyDescent="0.15">
      <c r="A393" s="70" t="s">
        <v>433</v>
      </c>
      <c r="B393" s="70">
        <v>254</v>
      </c>
    </row>
    <row r="394" spans="1:2" x14ac:dyDescent="0.15">
      <c r="A394" s="70" t="s">
        <v>434</v>
      </c>
      <c r="B394" s="70">
        <v>25</v>
      </c>
    </row>
    <row r="395" spans="1:2" x14ac:dyDescent="0.15">
      <c r="A395" s="70" t="s">
        <v>435</v>
      </c>
      <c r="B395" s="70">
        <v>55</v>
      </c>
    </row>
    <row r="396" spans="1:2" x14ac:dyDescent="0.15">
      <c r="A396" s="70" t="s">
        <v>436</v>
      </c>
      <c r="B396" s="70">
        <v>86</v>
      </c>
    </row>
    <row r="397" spans="1:2" x14ac:dyDescent="0.15">
      <c r="A397" s="70" t="s">
        <v>437</v>
      </c>
      <c r="B397" s="70">
        <v>116</v>
      </c>
    </row>
    <row r="398" spans="1:2" x14ac:dyDescent="0.15">
      <c r="A398" s="70" t="s">
        <v>438</v>
      </c>
      <c r="B398" s="70">
        <v>147</v>
      </c>
    </row>
    <row r="399" spans="1:2" x14ac:dyDescent="0.15">
      <c r="A399" s="70" t="s">
        <v>439</v>
      </c>
      <c r="B399" s="70">
        <v>178</v>
      </c>
    </row>
    <row r="400" spans="1:2" x14ac:dyDescent="0.15">
      <c r="A400" s="70" t="s">
        <v>440</v>
      </c>
      <c r="B400" s="70">
        <v>206</v>
      </c>
    </row>
    <row r="401" spans="1:2" x14ac:dyDescent="0.15">
      <c r="A401" s="70" t="s">
        <v>441</v>
      </c>
      <c r="B401" s="70">
        <v>237</v>
      </c>
    </row>
    <row r="402" spans="1:2" x14ac:dyDescent="0.15">
      <c r="A402" s="70" t="s">
        <v>442</v>
      </c>
      <c r="B402" s="70">
        <v>7</v>
      </c>
    </row>
    <row r="403" spans="1:2" x14ac:dyDescent="0.15">
      <c r="A403" s="70" t="s">
        <v>443</v>
      </c>
      <c r="B403" s="70">
        <v>38</v>
      </c>
    </row>
    <row r="404" spans="1:2" x14ac:dyDescent="0.15">
      <c r="A404" s="70" t="s">
        <v>444</v>
      </c>
      <c r="B404" s="70">
        <v>68</v>
      </c>
    </row>
    <row r="405" spans="1:2" x14ac:dyDescent="0.15">
      <c r="A405" s="70" t="s">
        <v>445</v>
      </c>
      <c r="B405" s="70">
        <v>99</v>
      </c>
    </row>
    <row r="406" spans="1:2" x14ac:dyDescent="0.15">
      <c r="A406" s="70" t="s">
        <v>446</v>
      </c>
      <c r="B406" s="70">
        <v>130</v>
      </c>
    </row>
    <row r="407" spans="1:2" x14ac:dyDescent="0.15">
      <c r="A407" s="70" t="s">
        <v>447</v>
      </c>
      <c r="B407" s="70">
        <v>160</v>
      </c>
    </row>
    <row r="408" spans="1:2" x14ac:dyDescent="0.15">
      <c r="A408" s="70" t="s">
        <v>448</v>
      </c>
      <c r="B408" s="70">
        <v>191</v>
      </c>
    </row>
    <row r="409" spans="1:2" x14ac:dyDescent="0.15">
      <c r="A409" s="70" t="s">
        <v>449</v>
      </c>
      <c r="B409" s="70">
        <v>221</v>
      </c>
    </row>
    <row r="410" spans="1:2" x14ac:dyDescent="0.15">
      <c r="A410" s="70" t="s">
        <v>450</v>
      </c>
      <c r="B410" s="70">
        <v>252</v>
      </c>
    </row>
    <row r="411" spans="1:2" x14ac:dyDescent="0.15">
      <c r="A411" s="70" t="s">
        <v>451</v>
      </c>
      <c r="B411" s="70">
        <v>23</v>
      </c>
    </row>
    <row r="412" spans="1:2" x14ac:dyDescent="0.15">
      <c r="A412" s="70" t="s">
        <v>452</v>
      </c>
      <c r="B412" s="70">
        <v>51</v>
      </c>
    </row>
    <row r="413" spans="1:2" x14ac:dyDescent="0.15">
      <c r="A413" s="70" t="s">
        <v>453</v>
      </c>
      <c r="B413" s="70">
        <v>82</v>
      </c>
    </row>
    <row r="414" spans="1:2" x14ac:dyDescent="0.15">
      <c r="A414" s="70" t="s">
        <v>454</v>
      </c>
      <c r="B414" s="70">
        <v>112</v>
      </c>
    </row>
    <row r="415" spans="1:2" x14ac:dyDescent="0.15">
      <c r="A415" s="70" t="s">
        <v>455</v>
      </c>
      <c r="B415" s="70">
        <v>143</v>
      </c>
    </row>
    <row r="416" spans="1:2" x14ac:dyDescent="0.15">
      <c r="A416" s="70" t="s">
        <v>456</v>
      </c>
      <c r="B416" s="70">
        <v>173</v>
      </c>
    </row>
    <row r="417" spans="1:2" x14ac:dyDescent="0.15">
      <c r="A417" s="70" t="s">
        <v>457</v>
      </c>
      <c r="B417" s="70">
        <v>204</v>
      </c>
    </row>
    <row r="418" spans="1:2" x14ac:dyDescent="0.15">
      <c r="A418" s="70" t="s">
        <v>458</v>
      </c>
      <c r="B418" s="70">
        <v>235</v>
      </c>
    </row>
    <row r="419" spans="1:2" x14ac:dyDescent="0.15">
      <c r="A419" s="70" t="s">
        <v>459</v>
      </c>
      <c r="B419" s="70">
        <v>5</v>
      </c>
    </row>
    <row r="420" spans="1:2" x14ac:dyDescent="0.15">
      <c r="A420" s="70" t="s">
        <v>460</v>
      </c>
      <c r="B420" s="70">
        <v>36</v>
      </c>
    </row>
    <row r="421" spans="1:2" x14ac:dyDescent="0.15">
      <c r="A421" s="70" t="s">
        <v>461</v>
      </c>
      <c r="B421" s="70">
        <v>66</v>
      </c>
    </row>
    <row r="422" spans="1:2" x14ac:dyDescent="0.15">
      <c r="A422" s="70" t="s">
        <v>462</v>
      </c>
      <c r="B422" s="70">
        <v>97</v>
      </c>
    </row>
    <row r="423" spans="1:2" x14ac:dyDescent="0.15">
      <c r="A423" s="70" t="s">
        <v>463</v>
      </c>
      <c r="B423" s="70">
        <v>128</v>
      </c>
    </row>
    <row r="424" spans="1:2" x14ac:dyDescent="0.15">
      <c r="A424" s="70" t="s">
        <v>464</v>
      </c>
      <c r="B424" s="70">
        <v>156</v>
      </c>
    </row>
    <row r="425" spans="1:2" x14ac:dyDescent="0.15">
      <c r="A425" s="70" t="s">
        <v>465</v>
      </c>
      <c r="B425" s="70">
        <v>187</v>
      </c>
    </row>
    <row r="426" spans="1:2" x14ac:dyDescent="0.15">
      <c r="A426" s="70" t="s">
        <v>466</v>
      </c>
      <c r="B426" s="70">
        <v>217</v>
      </c>
    </row>
    <row r="427" spans="1:2" x14ac:dyDescent="0.15">
      <c r="A427" s="70" t="s">
        <v>467</v>
      </c>
      <c r="B427" s="70">
        <v>248</v>
      </c>
    </row>
    <row r="428" spans="1:2" x14ac:dyDescent="0.15">
      <c r="A428" s="70" t="s">
        <v>468</v>
      </c>
      <c r="B428" s="70">
        <v>18</v>
      </c>
    </row>
    <row r="429" spans="1:2" x14ac:dyDescent="0.15">
      <c r="A429" s="70" t="s">
        <v>469</v>
      </c>
      <c r="B429" s="70">
        <v>49</v>
      </c>
    </row>
    <row r="430" spans="1:2" x14ac:dyDescent="0.15">
      <c r="A430" s="70" t="s">
        <v>470</v>
      </c>
      <c r="B430" s="70">
        <v>80</v>
      </c>
    </row>
    <row r="431" spans="1:2" x14ac:dyDescent="0.15">
      <c r="A431" s="70" t="s">
        <v>471</v>
      </c>
      <c r="B431" s="70">
        <v>110</v>
      </c>
    </row>
    <row r="432" spans="1:2" x14ac:dyDescent="0.15">
      <c r="A432" s="70" t="s">
        <v>472</v>
      </c>
      <c r="B432" s="70">
        <v>141</v>
      </c>
    </row>
    <row r="433" spans="1:2" x14ac:dyDescent="0.15">
      <c r="A433" s="70" t="s">
        <v>473</v>
      </c>
      <c r="B433" s="70">
        <v>171</v>
      </c>
    </row>
    <row r="434" spans="1:2" x14ac:dyDescent="0.15">
      <c r="A434" s="70" t="s">
        <v>474</v>
      </c>
      <c r="B434" s="70">
        <v>202</v>
      </c>
    </row>
    <row r="435" spans="1:2" x14ac:dyDescent="0.15">
      <c r="A435" s="70" t="s">
        <v>475</v>
      </c>
      <c r="B435" s="70">
        <v>233</v>
      </c>
    </row>
    <row r="436" spans="1:2" x14ac:dyDescent="0.15">
      <c r="A436" s="70" t="s">
        <v>476</v>
      </c>
      <c r="B436" s="70">
        <v>1</v>
      </c>
    </row>
    <row r="437" spans="1:2" x14ac:dyDescent="0.15">
      <c r="A437" s="70" t="s">
        <v>477</v>
      </c>
      <c r="B437" s="70">
        <v>32</v>
      </c>
    </row>
    <row r="438" spans="1:2" x14ac:dyDescent="0.15">
      <c r="A438" s="70" t="s">
        <v>478</v>
      </c>
      <c r="B438" s="70">
        <v>62</v>
      </c>
    </row>
    <row r="439" spans="1:2" x14ac:dyDescent="0.15">
      <c r="A439" s="70" t="s">
        <v>479</v>
      </c>
      <c r="B439" s="70">
        <v>93</v>
      </c>
    </row>
    <row r="440" spans="1:2" x14ac:dyDescent="0.15">
      <c r="A440" s="70" t="s">
        <v>480</v>
      </c>
      <c r="B440" s="70">
        <v>123</v>
      </c>
    </row>
    <row r="441" spans="1:2" x14ac:dyDescent="0.15">
      <c r="A441" s="70" t="s">
        <v>481</v>
      </c>
      <c r="B441" s="70">
        <v>154</v>
      </c>
    </row>
    <row r="442" spans="1:2" x14ac:dyDescent="0.15">
      <c r="A442" s="70" t="s">
        <v>482</v>
      </c>
      <c r="B442" s="70">
        <v>185</v>
      </c>
    </row>
    <row r="443" spans="1:2" x14ac:dyDescent="0.15">
      <c r="A443" s="70" t="s">
        <v>483</v>
      </c>
      <c r="B443" s="70">
        <v>215</v>
      </c>
    </row>
    <row r="444" spans="1:2" x14ac:dyDescent="0.15">
      <c r="A444" s="70" t="s">
        <v>484</v>
      </c>
      <c r="B444" s="70">
        <v>246</v>
      </c>
    </row>
    <row r="445" spans="1:2" x14ac:dyDescent="0.15">
      <c r="A445" s="70" t="s">
        <v>485</v>
      </c>
      <c r="B445" s="70">
        <v>16</v>
      </c>
    </row>
    <row r="446" spans="1:2" x14ac:dyDescent="0.15">
      <c r="A446" s="70" t="s">
        <v>486</v>
      </c>
      <c r="B446" s="70">
        <v>47</v>
      </c>
    </row>
    <row r="447" spans="1:2" x14ac:dyDescent="0.15">
      <c r="A447" s="70" t="s">
        <v>487</v>
      </c>
      <c r="B447" s="70">
        <v>78</v>
      </c>
    </row>
    <row r="448" spans="1:2" x14ac:dyDescent="0.15">
      <c r="A448" s="70" t="s">
        <v>488</v>
      </c>
      <c r="B448" s="70">
        <v>106</v>
      </c>
    </row>
    <row r="449" spans="1:2" x14ac:dyDescent="0.15">
      <c r="A449" s="70" t="s">
        <v>489</v>
      </c>
      <c r="B449" s="70">
        <v>137</v>
      </c>
    </row>
    <row r="450" spans="1:2" x14ac:dyDescent="0.15">
      <c r="A450" s="70" t="s">
        <v>490</v>
      </c>
      <c r="B450" s="70">
        <v>167</v>
      </c>
    </row>
    <row r="451" spans="1:2" x14ac:dyDescent="0.15">
      <c r="A451" s="70" t="s">
        <v>491</v>
      </c>
      <c r="B451" s="70">
        <v>198</v>
      </c>
    </row>
    <row r="452" spans="1:2" x14ac:dyDescent="0.15">
      <c r="A452" s="70" t="s">
        <v>492</v>
      </c>
      <c r="B452" s="70">
        <v>228</v>
      </c>
    </row>
    <row r="453" spans="1:2" x14ac:dyDescent="0.15">
      <c r="A453" s="70" t="s">
        <v>493</v>
      </c>
      <c r="B453" s="70">
        <v>259</v>
      </c>
    </row>
    <row r="454" spans="1:2" x14ac:dyDescent="0.15">
      <c r="A454" s="70" t="s">
        <v>494</v>
      </c>
      <c r="B454" s="70">
        <v>30</v>
      </c>
    </row>
    <row r="455" spans="1:2" x14ac:dyDescent="0.15">
      <c r="A455" s="70" t="s">
        <v>495</v>
      </c>
      <c r="B455" s="70">
        <v>60</v>
      </c>
    </row>
    <row r="456" spans="1:2" x14ac:dyDescent="0.15">
      <c r="A456" s="70" t="s">
        <v>496</v>
      </c>
      <c r="B456" s="70">
        <v>91</v>
      </c>
    </row>
    <row r="457" spans="1:2" x14ac:dyDescent="0.15">
      <c r="A457" s="70" t="s">
        <v>497</v>
      </c>
      <c r="B457" s="70">
        <v>121</v>
      </c>
    </row>
    <row r="458" spans="1:2" x14ac:dyDescent="0.15">
      <c r="A458" s="70" t="s">
        <v>498</v>
      </c>
      <c r="B458" s="70">
        <v>152</v>
      </c>
    </row>
    <row r="459" spans="1:2" x14ac:dyDescent="0.15">
      <c r="A459" s="70" t="s">
        <v>499</v>
      </c>
      <c r="B459" s="70">
        <v>183</v>
      </c>
    </row>
    <row r="460" spans="1:2" x14ac:dyDescent="0.15">
      <c r="A460" s="70" t="s">
        <v>500</v>
      </c>
      <c r="B460" s="70">
        <v>211</v>
      </c>
    </row>
    <row r="461" spans="1:2" x14ac:dyDescent="0.15">
      <c r="A461" s="70" t="s">
        <v>501</v>
      </c>
      <c r="B461" s="70">
        <v>242</v>
      </c>
    </row>
    <row r="462" spans="1:2" x14ac:dyDescent="0.15">
      <c r="A462" s="70" t="s">
        <v>502</v>
      </c>
      <c r="B462" s="70">
        <v>12</v>
      </c>
    </row>
    <row r="463" spans="1:2" x14ac:dyDescent="0.15">
      <c r="A463" s="70" t="s">
        <v>503</v>
      </c>
      <c r="B463" s="70">
        <v>43</v>
      </c>
    </row>
    <row r="464" spans="1:2" x14ac:dyDescent="0.15">
      <c r="A464" s="70" t="s">
        <v>504</v>
      </c>
      <c r="B464" s="70">
        <v>73</v>
      </c>
    </row>
    <row r="465" spans="1:2" x14ac:dyDescent="0.15">
      <c r="A465" s="70" t="s">
        <v>505</v>
      </c>
      <c r="B465" s="70">
        <v>104</v>
      </c>
    </row>
    <row r="466" spans="1:2" x14ac:dyDescent="0.15">
      <c r="A466" s="70" t="s">
        <v>506</v>
      </c>
      <c r="B466" s="70">
        <v>135</v>
      </c>
    </row>
    <row r="467" spans="1:2" x14ac:dyDescent="0.15">
      <c r="A467" s="70" t="s">
        <v>507</v>
      </c>
      <c r="B467" s="70">
        <v>165</v>
      </c>
    </row>
    <row r="468" spans="1:2" x14ac:dyDescent="0.15">
      <c r="A468" s="70" t="s">
        <v>508</v>
      </c>
      <c r="B468" s="70">
        <v>196</v>
      </c>
    </row>
    <row r="469" spans="1:2" x14ac:dyDescent="0.15">
      <c r="A469" s="70" t="s">
        <v>509</v>
      </c>
      <c r="B469" s="70">
        <v>226</v>
      </c>
    </row>
    <row r="470" spans="1:2" x14ac:dyDescent="0.15">
      <c r="A470" s="70" t="s">
        <v>510</v>
      </c>
      <c r="B470" s="70">
        <v>257</v>
      </c>
    </row>
    <row r="471" spans="1:2" x14ac:dyDescent="0.15">
      <c r="A471" s="70" t="s">
        <v>511</v>
      </c>
      <c r="B471" s="70">
        <v>28</v>
      </c>
    </row>
    <row r="472" spans="1:2" x14ac:dyDescent="0.15">
      <c r="A472" s="70" t="s">
        <v>512</v>
      </c>
      <c r="B472" s="70">
        <v>56</v>
      </c>
    </row>
    <row r="473" spans="1:2" x14ac:dyDescent="0.15">
      <c r="A473" s="70" t="s">
        <v>513</v>
      </c>
      <c r="B473" s="70">
        <v>87</v>
      </c>
    </row>
    <row r="474" spans="1:2" x14ac:dyDescent="0.15">
      <c r="A474" s="70" t="s">
        <v>514</v>
      </c>
      <c r="B474" s="70">
        <v>117</v>
      </c>
    </row>
    <row r="475" spans="1:2" x14ac:dyDescent="0.15">
      <c r="A475" s="70" t="s">
        <v>515</v>
      </c>
      <c r="B475" s="70">
        <v>148</v>
      </c>
    </row>
    <row r="476" spans="1:2" x14ac:dyDescent="0.15">
      <c r="A476" s="70" t="s">
        <v>516</v>
      </c>
      <c r="B476" s="70">
        <v>178</v>
      </c>
    </row>
    <row r="477" spans="1:2" x14ac:dyDescent="0.15">
      <c r="A477" s="70" t="s">
        <v>517</v>
      </c>
      <c r="B477" s="70">
        <v>209</v>
      </c>
    </row>
    <row r="478" spans="1:2" x14ac:dyDescent="0.15">
      <c r="A478" s="70" t="s">
        <v>518</v>
      </c>
      <c r="B478" s="70">
        <v>240</v>
      </c>
    </row>
    <row r="479" spans="1:2" x14ac:dyDescent="0.15">
      <c r="A479" s="70" t="s">
        <v>519</v>
      </c>
      <c r="B479" s="70">
        <v>10</v>
      </c>
    </row>
    <row r="480" spans="1:2" x14ac:dyDescent="0.15">
      <c r="A480" s="70" t="s">
        <v>520</v>
      </c>
      <c r="B480" s="70">
        <v>41</v>
      </c>
    </row>
    <row r="481" spans="1:2" x14ac:dyDescent="0.15">
      <c r="A481" s="70" t="s">
        <v>521</v>
      </c>
      <c r="B481" s="70">
        <v>71</v>
      </c>
    </row>
    <row r="482" spans="1:2" x14ac:dyDescent="0.15">
      <c r="A482" s="70" t="s">
        <v>522</v>
      </c>
      <c r="B482" s="70">
        <v>102</v>
      </c>
    </row>
    <row r="483" spans="1:2" x14ac:dyDescent="0.15">
      <c r="A483" s="70" t="s">
        <v>523</v>
      </c>
      <c r="B483" s="70">
        <v>133</v>
      </c>
    </row>
    <row r="484" spans="1:2" x14ac:dyDescent="0.15">
      <c r="A484" s="70" t="s">
        <v>524</v>
      </c>
      <c r="B484" s="70">
        <v>161</v>
      </c>
    </row>
    <row r="485" spans="1:2" x14ac:dyDescent="0.15">
      <c r="A485" s="70" t="s">
        <v>525</v>
      </c>
      <c r="B485" s="70">
        <v>192</v>
      </c>
    </row>
    <row r="486" spans="1:2" x14ac:dyDescent="0.15">
      <c r="A486" s="70" t="s">
        <v>526</v>
      </c>
      <c r="B486" s="70">
        <v>222</v>
      </c>
    </row>
    <row r="487" spans="1:2" x14ac:dyDescent="0.15">
      <c r="A487" s="70" t="s">
        <v>527</v>
      </c>
      <c r="B487" s="70">
        <v>253</v>
      </c>
    </row>
    <row r="488" spans="1:2" x14ac:dyDescent="0.15">
      <c r="A488" s="70" t="s">
        <v>528</v>
      </c>
      <c r="B488" s="70">
        <v>23</v>
      </c>
    </row>
    <row r="489" spans="1:2" x14ac:dyDescent="0.15">
      <c r="A489" s="70" t="s">
        <v>529</v>
      </c>
      <c r="B489" s="70">
        <v>54</v>
      </c>
    </row>
    <row r="490" spans="1:2" x14ac:dyDescent="0.15">
      <c r="A490" s="70" t="s">
        <v>530</v>
      </c>
      <c r="B490" s="70">
        <v>85</v>
      </c>
    </row>
    <row r="491" spans="1:2" x14ac:dyDescent="0.15">
      <c r="A491" s="70" t="s">
        <v>531</v>
      </c>
      <c r="B491" s="70">
        <v>115</v>
      </c>
    </row>
    <row r="492" spans="1:2" x14ac:dyDescent="0.15">
      <c r="A492" s="70" t="s">
        <v>532</v>
      </c>
      <c r="B492" s="70">
        <v>146</v>
      </c>
    </row>
    <row r="493" spans="1:2" x14ac:dyDescent="0.15">
      <c r="A493" s="70" t="s">
        <v>533</v>
      </c>
      <c r="B493" s="70">
        <v>176</v>
      </c>
    </row>
    <row r="494" spans="1:2" x14ac:dyDescent="0.15">
      <c r="A494" s="70" t="s">
        <v>534</v>
      </c>
      <c r="B494" s="70">
        <v>207</v>
      </c>
    </row>
    <row r="495" spans="1:2" x14ac:dyDescent="0.15">
      <c r="A495" s="70" t="s">
        <v>535</v>
      </c>
      <c r="B495" s="70">
        <v>238</v>
      </c>
    </row>
    <row r="496" spans="1:2" x14ac:dyDescent="0.15">
      <c r="A496" s="70" t="s">
        <v>536</v>
      </c>
      <c r="B496" s="70">
        <v>6</v>
      </c>
    </row>
    <row r="497" spans="1:2" x14ac:dyDescent="0.15">
      <c r="A497" s="70" t="s">
        <v>537</v>
      </c>
      <c r="B497" s="70">
        <v>37</v>
      </c>
    </row>
    <row r="498" spans="1:2" x14ac:dyDescent="0.15">
      <c r="A498" s="70" t="s">
        <v>538</v>
      </c>
      <c r="B498" s="70">
        <v>67</v>
      </c>
    </row>
    <row r="499" spans="1:2" x14ac:dyDescent="0.15">
      <c r="A499" s="70" t="s">
        <v>539</v>
      </c>
      <c r="B499" s="70">
        <v>98</v>
      </c>
    </row>
    <row r="500" spans="1:2" x14ac:dyDescent="0.15">
      <c r="A500" s="70" t="s">
        <v>540</v>
      </c>
      <c r="B500" s="70">
        <v>128</v>
      </c>
    </row>
    <row r="501" spans="1:2" x14ac:dyDescent="0.15">
      <c r="A501" s="70" t="s">
        <v>541</v>
      </c>
      <c r="B501" s="70">
        <v>159</v>
      </c>
    </row>
    <row r="502" spans="1:2" x14ac:dyDescent="0.15">
      <c r="A502" s="70" t="s">
        <v>542</v>
      </c>
      <c r="B502" s="70">
        <v>190</v>
      </c>
    </row>
    <row r="503" spans="1:2" x14ac:dyDescent="0.15">
      <c r="A503" s="70" t="s">
        <v>543</v>
      </c>
      <c r="B503" s="70">
        <v>220</v>
      </c>
    </row>
    <row r="504" spans="1:2" x14ac:dyDescent="0.15">
      <c r="A504" s="70" t="s">
        <v>544</v>
      </c>
      <c r="B504" s="70">
        <v>251</v>
      </c>
    </row>
    <row r="505" spans="1:2" x14ac:dyDescent="0.15">
      <c r="A505" s="70" t="s">
        <v>545</v>
      </c>
      <c r="B505" s="70">
        <v>21</v>
      </c>
    </row>
    <row r="506" spans="1:2" x14ac:dyDescent="0.15">
      <c r="A506" s="70" t="s">
        <v>546</v>
      </c>
      <c r="B506" s="70">
        <v>52</v>
      </c>
    </row>
    <row r="507" spans="1:2" x14ac:dyDescent="0.15">
      <c r="A507" s="70" t="s">
        <v>547</v>
      </c>
      <c r="B507" s="70">
        <v>83</v>
      </c>
    </row>
    <row r="508" spans="1:2" x14ac:dyDescent="0.15">
      <c r="A508" s="70" t="s">
        <v>548</v>
      </c>
      <c r="B508" s="70">
        <v>111</v>
      </c>
    </row>
    <row r="509" spans="1:2" x14ac:dyDescent="0.15">
      <c r="A509" s="70" t="s">
        <v>549</v>
      </c>
      <c r="B509" s="70">
        <v>142</v>
      </c>
    </row>
    <row r="510" spans="1:2" x14ac:dyDescent="0.15">
      <c r="A510" s="70" t="s">
        <v>550</v>
      </c>
      <c r="B510" s="70">
        <v>172</v>
      </c>
    </row>
    <row r="511" spans="1:2" x14ac:dyDescent="0.15">
      <c r="A511" s="70" t="s">
        <v>551</v>
      </c>
      <c r="B511" s="70">
        <v>203</v>
      </c>
    </row>
    <row r="512" spans="1:2" x14ac:dyDescent="0.15">
      <c r="A512" s="70" t="s">
        <v>552</v>
      </c>
      <c r="B512" s="70">
        <v>233</v>
      </c>
    </row>
    <row r="513" spans="1:2" x14ac:dyDescent="0.15">
      <c r="A513" s="70" t="s">
        <v>553</v>
      </c>
      <c r="B513" s="70">
        <v>4</v>
      </c>
    </row>
    <row r="514" spans="1:2" x14ac:dyDescent="0.15">
      <c r="A514" s="70" t="s">
        <v>554</v>
      </c>
      <c r="B514" s="70">
        <v>35</v>
      </c>
    </row>
    <row r="515" spans="1:2" x14ac:dyDescent="0.15">
      <c r="A515" s="70" t="s">
        <v>555</v>
      </c>
      <c r="B515" s="70">
        <v>65</v>
      </c>
    </row>
    <row r="516" spans="1:2" x14ac:dyDescent="0.15">
      <c r="A516" s="70" t="s">
        <v>556</v>
      </c>
      <c r="B516" s="70">
        <v>96</v>
      </c>
    </row>
    <row r="517" spans="1:2" x14ac:dyDescent="0.15">
      <c r="A517" s="70" t="s">
        <v>557</v>
      </c>
      <c r="B517" s="70">
        <v>126</v>
      </c>
    </row>
    <row r="518" spans="1:2" x14ac:dyDescent="0.15">
      <c r="A518" s="70" t="s">
        <v>558</v>
      </c>
      <c r="B518" s="70">
        <v>157</v>
      </c>
    </row>
    <row r="519" spans="1:2" x14ac:dyDescent="0.15">
      <c r="A519" s="70" t="s">
        <v>559</v>
      </c>
      <c r="B519" s="70">
        <v>188</v>
      </c>
    </row>
    <row r="520" spans="1:2" x14ac:dyDescent="0.15">
      <c r="A520" s="70" t="s">
        <v>560</v>
      </c>
      <c r="B520" s="70">
        <v>216</v>
      </c>
    </row>
    <row r="521" spans="1:2" x14ac:dyDescent="0.15">
      <c r="A521" s="70" t="s">
        <v>561</v>
      </c>
      <c r="B521" s="70">
        <v>247</v>
      </c>
    </row>
    <row r="522" spans="1:2" x14ac:dyDescent="0.15">
      <c r="A522" s="70" t="s">
        <v>562</v>
      </c>
      <c r="B522" s="70">
        <v>17</v>
      </c>
    </row>
    <row r="523" spans="1:2" x14ac:dyDescent="0.15">
      <c r="A523" s="70" t="s">
        <v>563</v>
      </c>
      <c r="B523" s="70">
        <v>48</v>
      </c>
    </row>
    <row r="524" spans="1:2" x14ac:dyDescent="0.15">
      <c r="A524" s="70" t="s">
        <v>564</v>
      </c>
      <c r="B524" s="70">
        <v>78</v>
      </c>
    </row>
    <row r="525" spans="1:2" x14ac:dyDescent="0.15">
      <c r="A525" s="70" t="s">
        <v>565</v>
      </c>
      <c r="B525" s="70">
        <v>109</v>
      </c>
    </row>
    <row r="526" spans="1:2" x14ac:dyDescent="0.15">
      <c r="A526" s="70" t="s">
        <v>566</v>
      </c>
      <c r="B526" s="70">
        <v>140</v>
      </c>
    </row>
    <row r="527" spans="1:2" x14ac:dyDescent="0.15">
      <c r="A527" s="70" t="s">
        <v>567</v>
      </c>
      <c r="B527" s="70">
        <v>170</v>
      </c>
    </row>
    <row r="528" spans="1:2" x14ac:dyDescent="0.15">
      <c r="A528" s="70" t="s">
        <v>568</v>
      </c>
      <c r="B528" s="70">
        <v>201</v>
      </c>
    </row>
    <row r="529" spans="1:2" x14ac:dyDescent="0.15">
      <c r="A529" s="70" t="s">
        <v>569</v>
      </c>
      <c r="B529" s="70">
        <v>231</v>
      </c>
    </row>
    <row r="530" spans="1:2" x14ac:dyDescent="0.15">
      <c r="A530" s="70" t="s">
        <v>570</v>
      </c>
      <c r="B530" s="70">
        <v>2</v>
      </c>
    </row>
    <row r="531" spans="1:2" x14ac:dyDescent="0.15">
      <c r="A531" s="70" t="s">
        <v>571</v>
      </c>
      <c r="B531" s="70">
        <v>33</v>
      </c>
    </row>
    <row r="532" spans="1:2" x14ac:dyDescent="0.15">
      <c r="A532" s="70" t="s">
        <v>572</v>
      </c>
      <c r="B532" s="70">
        <v>61</v>
      </c>
    </row>
    <row r="533" spans="1:2" x14ac:dyDescent="0.15">
      <c r="A533" s="70" t="s">
        <v>573</v>
      </c>
      <c r="B533" s="70">
        <v>92</v>
      </c>
    </row>
    <row r="534" spans="1:2" x14ac:dyDescent="0.15">
      <c r="A534" s="70" t="s">
        <v>574</v>
      </c>
      <c r="B534" s="70">
        <v>122</v>
      </c>
    </row>
    <row r="535" spans="1:2" x14ac:dyDescent="0.15">
      <c r="A535" s="70" t="s">
        <v>575</v>
      </c>
      <c r="B535" s="70">
        <v>153</v>
      </c>
    </row>
    <row r="536" spans="1:2" x14ac:dyDescent="0.15">
      <c r="A536" s="70" t="s">
        <v>576</v>
      </c>
      <c r="B536" s="70">
        <v>183</v>
      </c>
    </row>
    <row r="537" spans="1:2" x14ac:dyDescent="0.15">
      <c r="A537" s="70" t="s">
        <v>577</v>
      </c>
      <c r="B537" s="70">
        <v>214</v>
      </c>
    </row>
    <row r="538" spans="1:2" x14ac:dyDescent="0.15">
      <c r="A538" s="70" t="s">
        <v>578</v>
      </c>
      <c r="B538" s="70">
        <v>245</v>
      </c>
    </row>
    <row r="539" spans="1:2" x14ac:dyDescent="0.15">
      <c r="A539" s="70" t="s">
        <v>579</v>
      </c>
      <c r="B539" s="70">
        <v>15</v>
      </c>
    </row>
    <row r="540" spans="1:2" x14ac:dyDescent="0.15">
      <c r="A540" s="70" t="s">
        <v>580</v>
      </c>
      <c r="B540" s="70">
        <v>46</v>
      </c>
    </row>
    <row r="541" spans="1:2" x14ac:dyDescent="0.15">
      <c r="A541" s="70" t="s">
        <v>581</v>
      </c>
      <c r="B541" s="70">
        <v>76</v>
      </c>
    </row>
    <row r="542" spans="1:2" x14ac:dyDescent="0.15">
      <c r="A542" s="70" t="s">
        <v>582</v>
      </c>
      <c r="B542" s="70">
        <v>107</v>
      </c>
    </row>
    <row r="543" spans="1:2" x14ac:dyDescent="0.15">
      <c r="A543" s="70" t="s">
        <v>583</v>
      </c>
      <c r="B543" s="70">
        <v>138</v>
      </c>
    </row>
    <row r="544" spans="1:2" x14ac:dyDescent="0.15">
      <c r="A544" s="70" t="s">
        <v>584</v>
      </c>
      <c r="B544" s="70">
        <v>166</v>
      </c>
    </row>
    <row r="545" spans="1:2" x14ac:dyDescent="0.15">
      <c r="A545" s="70" t="s">
        <v>585</v>
      </c>
      <c r="B545" s="70">
        <v>197</v>
      </c>
    </row>
    <row r="546" spans="1:2" x14ac:dyDescent="0.15">
      <c r="A546" s="70" t="s">
        <v>586</v>
      </c>
      <c r="B546" s="70">
        <v>227</v>
      </c>
    </row>
    <row r="547" spans="1:2" x14ac:dyDescent="0.15">
      <c r="A547" s="70" t="s">
        <v>587</v>
      </c>
      <c r="B547" s="70">
        <v>258</v>
      </c>
    </row>
    <row r="548" spans="1:2" x14ac:dyDescent="0.15">
      <c r="A548" s="70" t="s">
        <v>588</v>
      </c>
      <c r="B548" s="70">
        <v>28</v>
      </c>
    </row>
    <row r="549" spans="1:2" x14ac:dyDescent="0.15">
      <c r="A549" s="70" t="s">
        <v>589</v>
      </c>
      <c r="B549" s="70">
        <v>59</v>
      </c>
    </row>
    <row r="550" spans="1:2" x14ac:dyDescent="0.15">
      <c r="A550" s="70" t="s">
        <v>590</v>
      </c>
      <c r="B550" s="70">
        <v>90</v>
      </c>
    </row>
    <row r="551" spans="1:2" x14ac:dyDescent="0.15">
      <c r="A551" s="70" t="s">
        <v>591</v>
      </c>
      <c r="B551" s="70">
        <v>120</v>
      </c>
    </row>
    <row r="552" spans="1:2" x14ac:dyDescent="0.15">
      <c r="A552" s="70" t="s">
        <v>592</v>
      </c>
      <c r="B552" s="70">
        <v>151</v>
      </c>
    </row>
    <row r="553" spans="1:2" x14ac:dyDescent="0.15">
      <c r="A553" s="70" t="s">
        <v>593</v>
      </c>
      <c r="B553" s="70">
        <v>181</v>
      </c>
    </row>
    <row r="554" spans="1:2" x14ac:dyDescent="0.15">
      <c r="A554" s="70" t="s">
        <v>594</v>
      </c>
      <c r="B554" s="70">
        <v>212</v>
      </c>
    </row>
    <row r="555" spans="1:2" x14ac:dyDescent="0.15">
      <c r="A555" s="70" t="s">
        <v>595</v>
      </c>
      <c r="B555" s="70">
        <v>243</v>
      </c>
    </row>
    <row r="556" spans="1:2" x14ac:dyDescent="0.15">
      <c r="A556" s="70" t="s">
        <v>596</v>
      </c>
      <c r="B556" s="70">
        <v>11</v>
      </c>
    </row>
    <row r="557" spans="1:2" x14ac:dyDescent="0.15">
      <c r="A557" s="70" t="s">
        <v>597</v>
      </c>
      <c r="B557" s="70">
        <v>42</v>
      </c>
    </row>
    <row r="558" spans="1:2" x14ac:dyDescent="0.15">
      <c r="A558" s="70" t="s">
        <v>598</v>
      </c>
      <c r="B558" s="70">
        <v>72</v>
      </c>
    </row>
    <row r="559" spans="1:2" x14ac:dyDescent="0.15">
      <c r="A559" s="70" t="s">
        <v>599</v>
      </c>
      <c r="B559" s="70">
        <v>103</v>
      </c>
    </row>
    <row r="560" spans="1:2" x14ac:dyDescent="0.15">
      <c r="A560" s="70" t="s">
        <v>600</v>
      </c>
      <c r="B560" s="70">
        <v>133</v>
      </c>
    </row>
    <row r="561" spans="1:2" x14ac:dyDescent="0.15">
      <c r="A561" s="70" t="s">
        <v>601</v>
      </c>
      <c r="B561" s="70">
        <v>164</v>
      </c>
    </row>
    <row r="562" spans="1:2" x14ac:dyDescent="0.15">
      <c r="A562" s="70" t="s">
        <v>602</v>
      </c>
      <c r="B562" s="70">
        <v>195</v>
      </c>
    </row>
    <row r="563" spans="1:2" x14ac:dyDescent="0.15">
      <c r="A563" s="70" t="s">
        <v>603</v>
      </c>
      <c r="B563" s="70">
        <v>225</v>
      </c>
    </row>
    <row r="564" spans="1:2" x14ac:dyDescent="0.15">
      <c r="A564" s="70" t="s">
        <v>604</v>
      </c>
      <c r="B564" s="70">
        <v>256</v>
      </c>
    </row>
    <row r="565" spans="1:2" x14ac:dyDescent="0.15">
      <c r="A565" s="70" t="s">
        <v>605</v>
      </c>
      <c r="B565" s="70">
        <v>26</v>
      </c>
    </row>
    <row r="566" spans="1:2" x14ac:dyDescent="0.15">
      <c r="A566" s="70" t="s">
        <v>606</v>
      </c>
      <c r="B566" s="70">
        <v>57</v>
      </c>
    </row>
    <row r="567" spans="1:2" x14ac:dyDescent="0.15">
      <c r="A567" s="70" t="s">
        <v>607</v>
      </c>
      <c r="B567" s="70">
        <v>88</v>
      </c>
    </row>
    <row r="568" spans="1:2" x14ac:dyDescent="0.15">
      <c r="A568" s="70" t="s">
        <v>608</v>
      </c>
      <c r="B568" s="70">
        <v>116</v>
      </c>
    </row>
    <row r="569" spans="1:2" x14ac:dyDescent="0.15">
      <c r="A569" s="70" t="s">
        <v>609</v>
      </c>
      <c r="B569" s="70">
        <v>147</v>
      </c>
    </row>
    <row r="570" spans="1:2" x14ac:dyDescent="0.15">
      <c r="A570" s="70" t="s">
        <v>610</v>
      </c>
      <c r="B570" s="70">
        <v>177</v>
      </c>
    </row>
    <row r="571" spans="1:2" x14ac:dyDescent="0.15">
      <c r="A571" s="70" t="s">
        <v>611</v>
      </c>
      <c r="B571" s="70">
        <v>208</v>
      </c>
    </row>
    <row r="572" spans="1:2" x14ac:dyDescent="0.15">
      <c r="A572" s="70" t="s">
        <v>612</v>
      </c>
      <c r="B572" s="70">
        <v>238</v>
      </c>
    </row>
    <row r="573" spans="1:2" x14ac:dyDescent="0.15">
      <c r="A573" s="70" t="s">
        <v>613</v>
      </c>
      <c r="B573" s="70">
        <v>9</v>
      </c>
    </row>
    <row r="574" spans="1:2" x14ac:dyDescent="0.15">
      <c r="A574" s="70" t="s">
        <v>614</v>
      </c>
      <c r="B574" s="70">
        <v>40</v>
      </c>
    </row>
    <row r="575" spans="1:2" x14ac:dyDescent="0.15">
      <c r="A575" s="70" t="s">
        <v>615</v>
      </c>
      <c r="B575" s="70">
        <v>70</v>
      </c>
    </row>
    <row r="576" spans="1:2" x14ac:dyDescent="0.15">
      <c r="A576" s="70" t="s">
        <v>616</v>
      </c>
      <c r="B576" s="70">
        <v>101</v>
      </c>
    </row>
    <row r="577" spans="1:2" x14ac:dyDescent="0.15">
      <c r="A577" s="70" t="s">
        <v>617</v>
      </c>
      <c r="B577" s="70">
        <v>131</v>
      </c>
    </row>
    <row r="578" spans="1:2" x14ac:dyDescent="0.15">
      <c r="A578" s="70" t="s">
        <v>618</v>
      </c>
      <c r="B578" s="70">
        <v>162</v>
      </c>
    </row>
    <row r="579" spans="1:2" x14ac:dyDescent="0.15">
      <c r="A579" s="70" t="s">
        <v>619</v>
      </c>
      <c r="B579" s="70">
        <v>193</v>
      </c>
    </row>
    <row r="580" spans="1:2" x14ac:dyDescent="0.15">
      <c r="A580" s="70" t="s">
        <v>620</v>
      </c>
      <c r="B580" s="70">
        <v>221</v>
      </c>
    </row>
    <row r="581" spans="1:2" x14ac:dyDescent="0.15">
      <c r="A581" s="70" t="s">
        <v>621</v>
      </c>
      <c r="B581" s="70">
        <v>252</v>
      </c>
    </row>
    <row r="582" spans="1:2" x14ac:dyDescent="0.15">
      <c r="A582" s="70" t="s">
        <v>622</v>
      </c>
      <c r="B582" s="70">
        <v>22</v>
      </c>
    </row>
    <row r="583" spans="1:2" x14ac:dyDescent="0.15">
      <c r="A583" s="70" t="s">
        <v>623</v>
      </c>
      <c r="B583" s="70">
        <v>53</v>
      </c>
    </row>
    <row r="584" spans="1:2" x14ac:dyDescent="0.15">
      <c r="A584" s="70" t="s">
        <v>624</v>
      </c>
      <c r="B584" s="70">
        <v>83</v>
      </c>
    </row>
    <row r="585" spans="1:2" x14ac:dyDescent="0.15">
      <c r="A585" s="70" t="s">
        <v>625</v>
      </c>
      <c r="B585" s="70">
        <v>114</v>
      </c>
    </row>
    <row r="586" spans="1:2" x14ac:dyDescent="0.15">
      <c r="A586" s="70" t="s">
        <v>626</v>
      </c>
      <c r="B586" s="70">
        <v>145</v>
      </c>
    </row>
    <row r="587" spans="1:2" x14ac:dyDescent="0.15">
      <c r="A587" s="70" t="s">
        <v>627</v>
      </c>
      <c r="B587" s="70">
        <v>175</v>
      </c>
    </row>
    <row r="588" spans="1:2" x14ac:dyDescent="0.15">
      <c r="A588" s="70" t="s">
        <v>628</v>
      </c>
      <c r="B588" s="70">
        <v>206</v>
      </c>
    </row>
    <row r="589" spans="1:2" x14ac:dyDescent="0.15">
      <c r="A589" s="70" t="s">
        <v>629</v>
      </c>
      <c r="B589" s="70">
        <v>236</v>
      </c>
    </row>
    <row r="590" spans="1:2" x14ac:dyDescent="0.15">
      <c r="A590" s="70" t="s">
        <v>630</v>
      </c>
      <c r="B590" s="70">
        <v>7</v>
      </c>
    </row>
    <row r="591" spans="1:2" x14ac:dyDescent="0.15">
      <c r="A591" s="70" t="s">
        <v>631</v>
      </c>
      <c r="B591" s="70">
        <v>38</v>
      </c>
    </row>
    <row r="592" spans="1:2" x14ac:dyDescent="0.15">
      <c r="A592" s="70" t="s">
        <v>632</v>
      </c>
      <c r="B592" s="70">
        <v>66</v>
      </c>
    </row>
    <row r="593" spans="1:2" x14ac:dyDescent="0.15">
      <c r="A593" s="70" t="s">
        <v>633</v>
      </c>
      <c r="B593" s="70">
        <v>97</v>
      </c>
    </row>
    <row r="594" spans="1:2" x14ac:dyDescent="0.15">
      <c r="A594" s="70" t="s">
        <v>634</v>
      </c>
      <c r="B594" s="70">
        <v>127</v>
      </c>
    </row>
    <row r="595" spans="1:2" x14ac:dyDescent="0.15">
      <c r="A595" s="70" t="s">
        <v>635</v>
      </c>
      <c r="B595" s="70">
        <v>158</v>
      </c>
    </row>
    <row r="596" spans="1:2" x14ac:dyDescent="0.15">
      <c r="A596" s="70" t="s">
        <v>636</v>
      </c>
      <c r="B596" s="70">
        <v>188</v>
      </c>
    </row>
    <row r="597" spans="1:2" x14ac:dyDescent="0.15">
      <c r="A597" s="70" t="s">
        <v>637</v>
      </c>
      <c r="B597" s="70">
        <v>219</v>
      </c>
    </row>
    <row r="598" spans="1:2" x14ac:dyDescent="0.15">
      <c r="A598" s="70" t="s">
        <v>638</v>
      </c>
      <c r="B598" s="70">
        <v>250</v>
      </c>
    </row>
    <row r="599" spans="1:2" x14ac:dyDescent="0.15">
      <c r="A599" s="70" t="s">
        <v>639</v>
      </c>
      <c r="B599" s="70">
        <v>20</v>
      </c>
    </row>
    <row r="600" spans="1:2" x14ac:dyDescent="0.15">
      <c r="A600" s="70" t="s">
        <v>640</v>
      </c>
      <c r="B600" s="70">
        <v>51</v>
      </c>
    </row>
    <row r="601" spans="1:2" x14ac:dyDescent="0.15">
      <c r="A601" s="70" t="s">
        <v>641</v>
      </c>
      <c r="B601" s="70">
        <v>81</v>
      </c>
    </row>
    <row r="602" spans="1:2" x14ac:dyDescent="0.15">
      <c r="A602" s="70" t="s">
        <v>642</v>
      </c>
      <c r="B602" s="70">
        <v>112</v>
      </c>
    </row>
    <row r="603" spans="1:2" x14ac:dyDescent="0.15">
      <c r="A603" s="70" t="s">
        <v>643</v>
      </c>
      <c r="B603" s="70">
        <v>143</v>
      </c>
    </row>
    <row r="604" spans="1:2" x14ac:dyDescent="0.15">
      <c r="A604" s="70" t="s">
        <v>644</v>
      </c>
      <c r="B604" s="70">
        <v>171</v>
      </c>
    </row>
    <row r="605" spans="1:2" x14ac:dyDescent="0.15">
      <c r="A605" s="70" t="s">
        <v>645</v>
      </c>
      <c r="B605" s="70">
        <v>202</v>
      </c>
    </row>
    <row r="606" spans="1:2" x14ac:dyDescent="0.15">
      <c r="A606" s="70" t="s">
        <v>646</v>
      </c>
      <c r="B606" s="70">
        <v>232</v>
      </c>
    </row>
    <row r="607" spans="1:2" x14ac:dyDescent="0.15">
      <c r="A607" s="70" t="s">
        <v>647</v>
      </c>
      <c r="B607" s="70">
        <v>3</v>
      </c>
    </row>
    <row r="608" spans="1:2" x14ac:dyDescent="0.15">
      <c r="A608" s="70" t="s">
        <v>648</v>
      </c>
      <c r="B608" s="70">
        <v>33</v>
      </c>
    </row>
    <row r="609" spans="1:2" x14ac:dyDescent="0.15">
      <c r="A609" s="70" t="s">
        <v>649</v>
      </c>
      <c r="B609" s="70">
        <v>64</v>
      </c>
    </row>
    <row r="610" spans="1:2" x14ac:dyDescent="0.15">
      <c r="A610" s="70" t="s">
        <v>650</v>
      </c>
      <c r="B610" s="70">
        <v>95</v>
      </c>
    </row>
    <row r="611" spans="1:2" x14ac:dyDescent="0.15">
      <c r="A611" s="70" t="s">
        <v>651</v>
      </c>
      <c r="B611" s="70">
        <v>125</v>
      </c>
    </row>
    <row r="612" spans="1:2" x14ac:dyDescent="0.15">
      <c r="A612" s="70" t="s">
        <v>652</v>
      </c>
      <c r="B612" s="70">
        <v>156</v>
      </c>
    </row>
    <row r="613" spans="1:2" x14ac:dyDescent="0.15">
      <c r="A613" s="70" t="s">
        <v>653</v>
      </c>
      <c r="B613" s="70">
        <v>186</v>
      </c>
    </row>
    <row r="614" spans="1:2" x14ac:dyDescent="0.15">
      <c r="A614" s="70" t="s">
        <v>654</v>
      </c>
      <c r="B614" s="70">
        <v>217</v>
      </c>
    </row>
    <row r="615" spans="1:2" x14ac:dyDescent="0.15">
      <c r="A615" s="70" t="s">
        <v>655</v>
      </c>
      <c r="B615" s="70">
        <v>248</v>
      </c>
    </row>
    <row r="616" spans="1:2" x14ac:dyDescent="0.15">
      <c r="A616" s="70" t="s">
        <v>656</v>
      </c>
      <c r="B616" s="70">
        <v>16</v>
      </c>
    </row>
    <row r="617" spans="1:2" x14ac:dyDescent="0.15">
      <c r="A617" s="70" t="s">
        <v>657</v>
      </c>
      <c r="B617" s="70">
        <v>47</v>
      </c>
    </row>
    <row r="618" spans="1:2" x14ac:dyDescent="0.15">
      <c r="A618" s="70" t="s">
        <v>658</v>
      </c>
      <c r="B618" s="70">
        <v>77</v>
      </c>
    </row>
    <row r="619" spans="1:2" x14ac:dyDescent="0.15">
      <c r="A619" s="70" t="s">
        <v>659</v>
      </c>
      <c r="B619" s="70">
        <v>108</v>
      </c>
    </row>
    <row r="620" spans="1:2" x14ac:dyDescent="0.15">
      <c r="A620" s="70" t="s">
        <v>660</v>
      </c>
      <c r="B620" s="70">
        <v>138</v>
      </c>
    </row>
    <row r="621" spans="1:2" x14ac:dyDescent="0.15">
      <c r="A621" s="70" t="s">
        <v>661</v>
      </c>
      <c r="B621" s="70">
        <v>169</v>
      </c>
    </row>
    <row r="622" spans="1:2" x14ac:dyDescent="0.15">
      <c r="A622" s="70" t="s">
        <v>662</v>
      </c>
      <c r="B622" s="70">
        <v>200</v>
      </c>
    </row>
    <row r="623" spans="1:2" x14ac:dyDescent="0.15">
      <c r="A623" s="70" t="s">
        <v>663</v>
      </c>
      <c r="B623" s="70">
        <v>230</v>
      </c>
    </row>
    <row r="624" spans="1:2" x14ac:dyDescent="0.15">
      <c r="A624" s="70" t="s">
        <v>664</v>
      </c>
      <c r="B624" s="70">
        <v>1</v>
      </c>
    </row>
    <row r="625" spans="1:2" x14ac:dyDescent="0.15">
      <c r="A625" s="70" t="s">
        <v>665</v>
      </c>
      <c r="B625" s="70">
        <v>31</v>
      </c>
    </row>
  </sheetData>
  <sheetProtection password="C740" sheet="1" objects="1" scenarios="1" selectLockedCells="1" selectUnlockedCells="1"/>
  <sortState ref="G3:K22">
    <sortCondition ref="H3"/>
  </sortState>
  <phoneticPr fontId="2"/>
  <pageMargins left="0.7" right="0.7" top="0.75" bottom="0.75" header="0.3" footer="0.3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0"/>
  <sheetViews>
    <sheetView workbookViewId="0">
      <selection activeCell="G23" sqref="G23"/>
    </sheetView>
  </sheetViews>
  <sheetFormatPr defaultColWidth="4.375" defaultRowHeight="10.5" x14ac:dyDescent="0.15"/>
  <cols>
    <col min="1" max="1" width="5.125" style="55" bestFit="1" customWidth="1"/>
    <col min="2" max="2" width="8.25" style="55" bestFit="1" customWidth="1"/>
    <col min="3" max="6" width="4.5" style="55" bestFit="1" customWidth="1"/>
    <col min="7" max="7" width="5.125" style="55" bestFit="1" customWidth="1"/>
    <col min="8" max="9" width="5" style="55" bestFit="1" customWidth="1"/>
    <col min="10" max="10" width="5.125" style="55" bestFit="1" customWidth="1"/>
    <col min="11" max="11" width="5" style="55" bestFit="1" customWidth="1"/>
    <col min="12" max="12" width="4.375" style="55"/>
    <col min="13" max="14" width="4.5" style="55" bestFit="1" customWidth="1"/>
    <col min="15" max="16384" width="4.375" style="55"/>
  </cols>
  <sheetData>
    <row r="1" spans="1:7" x14ac:dyDescent="0.15">
      <c r="A1" s="55" t="s">
        <v>669</v>
      </c>
      <c r="B1" s="55" t="s">
        <v>670</v>
      </c>
    </row>
    <row r="2" spans="1:7" x14ac:dyDescent="0.15">
      <c r="A2" s="55" t="s">
        <v>671</v>
      </c>
      <c r="B2" s="55">
        <f>時マヤsheet!B4</f>
        <v>1976</v>
      </c>
      <c r="C2" s="55" t="s">
        <v>672</v>
      </c>
      <c r="D2" s="55">
        <f>時マヤsheet!C4</f>
        <v>2</v>
      </c>
      <c r="E2" s="55" t="s">
        <v>673</v>
      </c>
      <c r="F2" s="55">
        <f>時マヤsheet!D4</f>
        <v>23</v>
      </c>
      <c r="G2" s="55" t="s">
        <v>674</v>
      </c>
    </row>
    <row r="3" spans="1:7" x14ac:dyDescent="0.15">
      <c r="B3" s="55">
        <f>IF(B2&gt;1910,IF(B2&gt;1961,IF(B2&gt;2013,IF(B2&lt;2065,B2,B2-52),B2+52),B2+104),B2+156)</f>
        <v>2028</v>
      </c>
      <c r="C3" s="55">
        <f>VLOOKUP(B3&amp;D2,データベース!A:B,2,0)+F2</f>
        <v>26</v>
      </c>
    </row>
    <row r="4" spans="1:7" s="56" customFormat="1" x14ac:dyDescent="0.15">
      <c r="A4" s="56" t="s">
        <v>677</v>
      </c>
      <c r="B4" s="56">
        <f>IF(C3&gt;260,C3-260,C3)</f>
        <v>26</v>
      </c>
      <c r="C4" s="57">
        <f>MOD(C7,5)</f>
        <v>3</v>
      </c>
      <c r="D4" s="56" t="str">
        <f>IF(ISERROR(VLOOKUP(B4,データベース!D:D,1,0)),"","黒KIN")</f>
        <v/>
      </c>
    </row>
    <row r="5" spans="1:7" s="56" customFormat="1" x14ac:dyDescent="0.15"/>
    <row r="6" spans="1:7" s="56" customFormat="1" x14ac:dyDescent="0.15">
      <c r="A6" s="57"/>
      <c r="B6" s="57" t="s">
        <v>675</v>
      </c>
      <c r="C6" s="57" t="s">
        <v>676</v>
      </c>
    </row>
    <row r="7" spans="1:7" s="56" customFormat="1" x14ac:dyDescent="0.15">
      <c r="A7" s="57" t="s">
        <v>2</v>
      </c>
      <c r="B7" s="56" t="str">
        <f>IF(B4&lt;21,VLOOKUP(B4,データベース!F:H,3,0),VLOOKUP(MOD(B4,20),データベース!F:H,3,0))</f>
        <v>白い世界の橋渡</v>
      </c>
      <c r="C7" s="56">
        <f>IF(MOD(B4,13)=0,13,(MOD(B4,13)))</f>
        <v>13</v>
      </c>
      <c r="D7" s="56" t="str">
        <f>VLOOKUP(B7,データベース!L:M,2,0)</f>
        <v>友達とつながる幼稚園児</v>
      </c>
    </row>
    <row r="8" spans="1:7" s="56" customFormat="1" x14ac:dyDescent="0.15">
      <c r="A8" s="57" t="s">
        <v>1</v>
      </c>
      <c r="B8" s="56" t="str">
        <f>IF(MOD(B4,13)=0,VLOOKUP(INT(B4/13),データベース!F:G,2,0),VLOOKUP(INT(B4/13)+1,データベース!F:G,2,0))</f>
        <v>白い魔法使い</v>
      </c>
      <c r="C8" s="56">
        <f>IF(MOD(B4,20)=0,INT(B4/20),INT(B4/20)+1)</f>
        <v>2</v>
      </c>
      <c r="D8" s="56" t="str">
        <f>VLOOKUP(B8,データベース!L:M,2,0)</f>
        <v>全力で遊ぶ幼稚園児</v>
      </c>
    </row>
    <row r="9" spans="1:7" s="56" customFormat="1" x14ac:dyDescent="0.15"/>
    <row r="11" spans="1:7" x14ac:dyDescent="0.15">
      <c r="A11" s="58" t="s">
        <v>678</v>
      </c>
      <c r="B11" s="55" t="str">
        <f>IF(C4=0,VLOOKUP(B7,データベース!$G$26:$L$46,6,0),IF(C4=4,VLOOKUP(B7,データベース!$G$26:$L$46,5,0),IF(C4=3,VLOOKUP(B7,データベース!$G$26:$L$46,4,0),IF(C4=2,VLOOKUP(B7,データベース!$G$26:$L$46,3,0),VLOOKUP(B7,データベース!$G$26:$L$46,2,0)))))</f>
        <v>白い犬</v>
      </c>
    </row>
    <row r="12" spans="1:7" x14ac:dyDescent="0.15">
      <c r="A12" s="58" t="s">
        <v>679</v>
      </c>
      <c r="B12" s="55" t="str">
        <f>VLOOKUP(B7,データベース!I:L,2,0)</f>
        <v>青い鷹</v>
      </c>
    </row>
    <row r="13" spans="1:7" x14ac:dyDescent="0.15">
      <c r="A13" s="58" t="s">
        <v>680</v>
      </c>
      <c r="B13" s="55" t="str">
        <f>VLOOKUP(B7,データベース!I:L,3,0)</f>
        <v>赤い空を歩く者</v>
      </c>
    </row>
    <row r="14" spans="1:7" x14ac:dyDescent="0.15">
      <c r="A14" s="58" t="s">
        <v>681</v>
      </c>
      <c r="B14" s="55" t="str">
        <f>VLOOKUP(B7,データベース!I:L,4,0)</f>
        <v>黄色い戦士</v>
      </c>
    </row>
    <row r="15" spans="1:7" x14ac:dyDescent="0.15">
      <c r="A15" s="58"/>
    </row>
    <row r="17" spans="1:15" x14ac:dyDescent="0.15">
      <c r="A17" s="58" t="s">
        <v>688</v>
      </c>
      <c r="B17" s="59">
        <f ca="1">TODAY()</f>
        <v>42396</v>
      </c>
    </row>
    <row r="18" spans="1:15" x14ac:dyDescent="0.15">
      <c r="A18" s="60">
        <f ca="1">VLOOKUP(CONCATENATE(YEAR($B$17),MONTH($B$17)),データベース!A:B,2,0)+DAY($B$17)</f>
        <v>39</v>
      </c>
      <c r="C18" s="55" t="s">
        <v>2</v>
      </c>
      <c r="D18" s="55" t="str">
        <f ca="1">IF(A18&lt;21,VLOOKUP(A18,データベース!F:H,3,0),VLOOKUP(MOD(A18,20),データベース!F:H,3,0))</f>
        <v>青い嵐</v>
      </c>
      <c r="E18" s="55" t="s">
        <v>1</v>
      </c>
      <c r="F18" s="55" t="str">
        <f ca="1">IF(MOD(A18,13)=0,VLOOKUP(INT(A18/13),データベース!F:G,2,0),VLOOKUP(INT(A18/13)+1,データベース!F:G,2,0))</f>
        <v>青い手</v>
      </c>
    </row>
    <row r="19" spans="1:15" x14ac:dyDescent="0.15">
      <c r="D19" s="55">
        <f ca="1">IF(MOD(A18,13)=0,13,(MOD(A18,13)))</f>
        <v>13</v>
      </c>
    </row>
    <row r="24" spans="1:15" x14ac:dyDescent="0.15">
      <c r="E24" s="55">
        <f>チーム流れチェッカー!B8</f>
        <v>2016</v>
      </c>
    </row>
    <row r="25" spans="1:15" ht="13.5" x14ac:dyDescent="0.15">
      <c r="A25" s="61" t="s">
        <v>704</v>
      </c>
      <c r="B25" s="62">
        <f ca="1">TODAY()</f>
        <v>42396</v>
      </c>
      <c r="C25" s="63">
        <f ca="1">MONTH(B25)</f>
        <v>1</v>
      </c>
      <c r="D25" s="63">
        <f ca="1">DAY(B25)</f>
        <v>27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5" ht="11.25" x14ac:dyDescent="0.15">
      <c r="A26" s="63" t="s">
        <v>669</v>
      </c>
      <c r="B26" s="63" t="s">
        <v>672</v>
      </c>
      <c r="C26" s="63" t="s">
        <v>705</v>
      </c>
      <c r="D26" s="63" t="s">
        <v>700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5" ht="11.25" x14ac:dyDescent="0.15">
      <c r="A27" s="63" t="str">
        <f>チーム流れチェッカー!A2</f>
        <v>おにぐんそう</v>
      </c>
      <c r="B27" s="63">
        <f>チーム流れチェッカー!B2</f>
        <v>1974</v>
      </c>
      <c r="C27" s="63">
        <f>チーム流れチェッカー!C2</f>
        <v>7</v>
      </c>
      <c r="D27" s="63">
        <f>チーム流れチェッカー!D2</f>
        <v>5</v>
      </c>
      <c r="E27" s="63">
        <f>IF(B27&gt;1909,IF(B27&gt;1961,IF(B27&gt;2013,IF(B27&gt;2065,B27-52,B27+52),B27+52),B27+104),B27+156)</f>
        <v>2026</v>
      </c>
      <c r="F27" s="63">
        <f ca="1">IF(C27&lt;=$C$25,IF(D27&lt;=$D$25,0,-1),-1)</f>
        <v>-1</v>
      </c>
      <c r="G27" s="63">
        <f>VLOOKUP(E27&amp;C27,データベース!A:B,2,0)+D27</f>
        <v>208</v>
      </c>
      <c r="H27" s="63">
        <f>IF(G27&gt;260,G27-260,G27)</f>
        <v>208</v>
      </c>
      <c r="I27" s="63"/>
      <c r="J27" s="63" t="str">
        <f>IF(COUNTIF(データベース!D:D,H27)=0,"","黒KIN")</f>
        <v/>
      </c>
      <c r="K27" s="63" t="str">
        <f>IF(H27&lt;21,VLOOKUP(H27,データベース!F:H,3,0),VLOOKUP(MOD(H27,20),データベース!F:H,3,0))</f>
        <v>黄色い星</v>
      </c>
      <c r="L27" s="63" t="str">
        <f>IF(MOD(H27,13)=0,VLOOKUP(INT(H27/13),データベース!F:G,2,0),VLOOKUP(INT(H27/13)+1,データベース!F:G,2,0))</f>
        <v>黄色い戦士</v>
      </c>
      <c r="M27" s="63">
        <f>IF(MOD(H27,13)=0,13,(MOD(H27,13)))</f>
        <v>13</v>
      </c>
      <c r="N27" s="63">
        <f>IF(MOD(H27,20)=0,INT(H27/20),INT(H27/20)+1)</f>
        <v>11</v>
      </c>
      <c r="O27" s="63"/>
    </row>
    <row r="28" spans="1:15" ht="11.25" x14ac:dyDescent="0.15">
      <c r="A28" s="63" t="str">
        <f>チーム流れチェッカー!A3</f>
        <v>ゆきみん</v>
      </c>
      <c r="B28" s="63">
        <f>チーム流れチェッカー!B3</f>
        <v>1975</v>
      </c>
      <c r="C28" s="63">
        <f>チーム流れチェッカー!C3</f>
        <v>12</v>
      </c>
      <c r="D28" s="63">
        <f>チーム流れチェッカー!D3</f>
        <v>27</v>
      </c>
      <c r="E28" s="63">
        <f>IF(B28&gt;1909,IF(B28&gt;1961,IF(B28&gt;2013,IF(B28&gt;2065,B28-52,B28+52),B28+52),B28+104),B28+156)</f>
        <v>2027</v>
      </c>
      <c r="F28" s="63">
        <f t="shared" ref="F28:F31" ca="1" si="0">IF(C28&lt;=$C$25,IF(D28&lt;=$D$25,0,-1),-1)</f>
        <v>-1</v>
      </c>
      <c r="G28" s="63">
        <f>VLOOKUP(E28&amp;C28,データベース!A:B,2,0)+D28</f>
        <v>228</v>
      </c>
      <c r="H28" s="63">
        <f>IF(G28&gt;260,G28-260,G28)</f>
        <v>228</v>
      </c>
      <c r="I28" s="63"/>
      <c r="J28" s="63" t="str">
        <f>IF(COUNTIF(データベース!D:D,H28)=0,"","黒KIN")</f>
        <v/>
      </c>
      <c r="K28" s="63" t="str">
        <f>IF(H28&lt;21,VLOOKUP(H28,データベース!F:H,3,0),VLOOKUP(MOD(H28,20),データベース!F:H,3,0))</f>
        <v>黄色い星</v>
      </c>
      <c r="L28" s="63" t="str">
        <f>IF(MOD(H28,13)=0,VLOOKUP(INT(H28/13),データベース!F:G,2,0),VLOOKUP(INT(H28/13)+1,データベース!F:G,2,0))</f>
        <v>白い風</v>
      </c>
      <c r="M28" s="63">
        <f>IF(MOD(H28,13)=0,13,(MOD(H28,13)))</f>
        <v>7</v>
      </c>
      <c r="N28" s="63">
        <f>IF(MOD(H28,20)=0,INT(H28/20),INT(H28/20)+1)</f>
        <v>12</v>
      </c>
      <c r="O28" s="63"/>
    </row>
    <row r="29" spans="1:15" ht="11.25" x14ac:dyDescent="0.15">
      <c r="A29" s="63" t="str">
        <f>チーム流れチェッカー!A4</f>
        <v>いっちゃん</v>
      </c>
      <c r="B29" s="63">
        <f>チーム流れチェッカー!B4</f>
        <v>1974</v>
      </c>
      <c r="C29" s="63">
        <f>チーム流れチェッカー!C4</f>
        <v>11</v>
      </c>
      <c r="D29" s="63">
        <f>チーム流れチェッカー!D4</f>
        <v>12</v>
      </c>
      <c r="E29" s="63">
        <f t="shared" ref="E29:E31" si="1">IF(B29&gt;1909,IF(B29&gt;1961,IF(B29&gt;2013,IF(B29&gt;2065,B29-52,B29+52),B29+52),B29+104),B29+156)</f>
        <v>2026</v>
      </c>
      <c r="F29" s="63">
        <f t="shared" ca="1" si="0"/>
        <v>-1</v>
      </c>
      <c r="G29" s="63">
        <f>VLOOKUP(E29&amp;C29,データベース!A:B,2,0)+D29</f>
        <v>78</v>
      </c>
      <c r="H29" s="63">
        <f>IF(G29&gt;260,G29-260,G29)</f>
        <v>78</v>
      </c>
      <c r="I29" s="63"/>
      <c r="J29" s="63" t="str">
        <f>IF(COUNTIF(データベース!D:D,H29)=0,"","黒KIN")</f>
        <v/>
      </c>
      <c r="K29" s="63" t="str">
        <f>IF(H29&lt;21,VLOOKUP(H29,データベース!F:H,3,0),VLOOKUP(MOD(H29,20),データベース!F:H,3,0))</f>
        <v>白い鏡</v>
      </c>
      <c r="L29" s="63" t="str">
        <f>IF(MOD(H29,13)=0,VLOOKUP(INT(H29/13),データベース!F:G,2,0),VLOOKUP(INT(H29/13)+1,データベース!F:G,2,0))</f>
        <v>白い世界の橋渡</v>
      </c>
      <c r="M29" s="63">
        <f>IF(MOD(H29,13)=0,13,(MOD(H29,13)))</f>
        <v>13</v>
      </c>
      <c r="N29" s="63">
        <f>IF(MOD(H29,20)=0,INT(H29/20),INT(H29/20)+1)</f>
        <v>4</v>
      </c>
      <c r="O29" s="63"/>
    </row>
    <row r="30" spans="1:15" ht="11.25" x14ac:dyDescent="0.15">
      <c r="A30" s="63" t="str">
        <f>チーム流れチェッカー!A5</f>
        <v>まさまさ</v>
      </c>
      <c r="B30" s="63">
        <f>チーム流れチェッカー!B5</f>
        <v>1975</v>
      </c>
      <c r="C30" s="63">
        <f>チーム流れチェッカー!C5</f>
        <v>12</v>
      </c>
      <c r="D30" s="63">
        <f>チーム流れチェッカー!D5</f>
        <v>11</v>
      </c>
      <c r="E30" s="63">
        <f t="shared" si="1"/>
        <v>2027</v>
      </c>
      <c r="F30" s="63">
        <f t="shared" ca="1" si="0"/>
        <v>-1</v>
      </c>
      <c r="G30" s="63">
        <f>VLOOKUP(E30&amp;C30,データベース!A:B,2,0)+D30</f>
        <v>212</v>
      </c>
      <c r="H30" s="63">
        <f>IF(G30&gt;260,G30-260,G30)</f>
        <v>212</v>
      </c>
      <c r="I30" s="63"/>
      <c r="J30" s="63" t="str">
        <f>IF(COUNTIF(データベース!D:D,H30)=0,"","黒KIN")</f>
        <v/>
      </c>
      <c r="K30" s="63" t="str">
        <f>IF(H30&lt;21,VLOOKUP(H30,データベース!F:H,3,0),VLOOKUP(MOD(H30,20),データベース!F:H,3,0))</f>
        <v>黄色い人</v>
      </c>
      <c r="L30" s="63" t="str">
        <f>IF(MOD(H30,13)=0,VLOOKUP(INT(H30/13),データベース!F:G,2,0),VLOOKUP(INT(H30/13)+1,データベース!F:G,2,0))</f>
        <v>赤い月</v>
      </c>
      <c r="M30" s="63">
        <f>IF(MOD(H30,13)=0,13,(MOD(H30,13)))</f>
        <v>4</v>
      </c>
      <c r="N30" s="63">
        <f>IF(MOD(H30,20)=0,INT(H30/20),INT(H30/20)+1)</f>
        <v>11</v>
      </c>
      <c r="O30" s="63"/>
    </row>
    <row r="31" spans="1:15" ht="11.25" x14ac:dyDescent="0.15">
      <c r="A31" s="63" t="str">
        <f>チーム流れチェッカー!A6</f>
        <v>貴公子</v>
      </c>
      <c r="B31" s="63">
        <f>チーム流れチェッカー!B6</f>
        <v>1968</v>
      </c>
      <c r="C31" s="63">
        <f>チーム流れチェッカー!C6</f>
        <v>12</v>
      </c>
      <c r="D31" s="63">
        <f>チーム流れチェッカー!D6</f>
        <v>24</v>
      </c>
      <c r="E31" s="63">
        <f t="shared" si="1"/>
        <v>2020</v>
      </c>
      <c r="F31" s="63">
        <f t="shared" ca="1" si="0"/>
        <v>-1</v>
      </c>
      <c r="G31" s="63">
        <f>VLOOKUP(E31&amp;C31,データベース!A:B,2,0)+D31</f>
        <v>270</v>
      </c>
      <c r="H31" s="63">
        <f>IF(G31&gt;260,G31-260,G31)</f>
        <v>10</v>
      </c>
      <c r="I31" s="63"/>
      <c r="J31" s="63" t="str">
        <f>IF(COUNTIF(データベース!D:D,H31)=0,"","黒KIN")</f>
        <v/>
      </c>
      <c r="K31" s="63" t="str">
        <f>IF(H31&lt;21,VLOOKUP(H31,データベース!F:H,3,0),VLOOKUP(MOD(H31,20),データベース!F:H,3,0))</f>
        <v>白い犬</v>
      </c>
      <c r="L31" s="63" t="str">
        <f>IF(MOD(H31,13)=0,VLOOKUP(INT(H31/13),データベース!F:G,2,0),VLOOKUP(INT(H31/13)+1,データベース!F:G,2,0))</f>
        <v>赤い龍</v>
      </c>
      <c r="M31" s="63">
        <f>IF(MOD(H31,13)=0,13,(MOD(H31,13)))</f>
        <v>10</v>
      </c>
      <c r="N31" s="63">
        <f>IF(MOD(H31,20)=0,INT(H31/20),INT(H31/20)+1)</f>
        <v>1</v>
      </c>
      <c r="O31" s="63"/>
    </row>
    <row r="32" spans="1:15" ht="11.25" x14ac:dyDescent="0.15">
      <c r="A32" s="63"/>
      <c r="B32" s="63"/>
      <c r="C32" s="63"/>
      <c r="D32" s="63"/>
      <c r="E32" s="63" t="str">
        <f t="shared" ref="E32" si="2">IF(B7&gt;1910,IF(B7&gt;1962,IF(B7&gt;2014,IF(B7&lt;2066,B7-52,B7),B7+52),B7+104),B7+156)</f>
        <v>白い世界の橋渡</v>
      </c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1.25" x14ac:dyDescent="0.15">
      <c r="A33" s="63">
        <v>1</v>
      </c>
      <c r="B33" s="63">
        <v>2</v>
      </c>
      <c r="C33" s="63">
        <v>3</v>
      </c>
      <c r="D33" s="63">
        <v>4</v>
      </c>
      <c r="E33" s="63">
        <v>5</v>
      </c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1.25" x14ac:dyDescent="0.15">
      <c r="A34" s="63">
        <f ca="1">IF(260&lt;A46,A46-260,A46)</f>
        <v>93</v>
      </c>
      <c r="B34" s="63">
        <f ca="1">IF(260&lt;B46,B46-260,B46)</f>
        <v>8</v>
      </c>
      <c r="C34" s="63">
        <f ca="1">IF(260&lt;C46,C46-260,C46)</f>
        <v>223</v>
      </c>
      <c r="D34" s="63">
        <f t="shared" ref="D34:E34" ca="1" si="3">IF(260&lt;D46,D46-260,D46)</f>
        <v>252</v>
      </c>
      <c r="E34" s="63">
        <f t="shared" ca="1" si="3"/>
        <v>5</v>
      </c>
      <c r="F34" s="63"/>
      <c r="G34" s="64">
        <f ca="1">IF($F$27=0,チーム流れチェッカー!A13,チーム流れチェッカー!A13-1)</f>
        <v>2015</v>
      </c>
      <c r="H34" s="64">
        <f ca="1">IF($F$28=0,チーム流れチェッカー!A13,チーム流れチェッカー!A13-1)</f>
        <v>2015</v>
      </c>
      <c r="I34" s="64">
        <f ca="1">IF($F$29=0,チーム流れチェッカー!A13,チーム流れチェッカー!A13-1)</f>
        <v>2015</v>
      </c>
      <c r="J34" s="64">
        <f ca="1">IF($F$30=0,チーム流れチェッカー!A13,チーム流れチェッカー!A13-1)</f>
        <v>2015</v>
      </c>
      <c r="K34" s="64">
        <f ca="1">IF($F$31=0,チーム流れチェッカー!A13,チーム流れチェッカー!A13-1)</f>
        <v>2015</v>
      </c>
      <c r="L34" s="63"/>
      <c r="M34" s="63"/>
      <c r="N34" s="63"/>
    </row>
    <row r="35" spans="1:14" ht="11.25" x14ac:dyDescent="0.15">
      <c r="A35" s="63">
        <f t="shared" ref="A35:E43" ca="1" si="4">IF(260&lt;A47,A47-260,A47)</f>
        <v>198</v>
      </c>
      <c r="B35" s="63">
        <f t="shared" ca="1" si="4"/>
        <v>113</v>
      </c>
      <c r="C35" s="63">
        <f t="shared" ca="1" si="4"/>
        <v>68</v>
      </c>
      <c r="D35" s="63">
        <f t="shared" ca="1" si="4"/>
        <v>97</v>
      </c>
      <c r="E35" s="63">
        <f t="shared" ca="1" si="4"/>
        <v>110</v>
      </c>
      <c r="F35" s="63"/>
      <c r="G35" s="64">
        <f ca="1">IF($F$27=0,チーム流れチェッカー!A14,チーム流れチェッカー!A14-1)</f>
        <v>2016</v>
      </c>
      <c r="H35" s="64">
        <f ca="1">IF($F$28=0,チーム流れチェッカー!A14,チーム流れチェッカー!A14-1)</f>
        <v>2016</v>
      </c>
      <c r="I35" s="64">
        <f ca="1">IF($F$29=0,チーム流れチェッカー!A14,チーム流れチェッカー!A14-1)</f>
        <v>2016</v>
      </c>
      <c r="J35" s="64">
        <f ca="1">IF($F$30=0,チーム流れチェッカー!A14,チーム流れチェッカー!A14-1)</f>
        <v>2016</v>
      </c>
      <c r="K35" s="64">
        <f ca="1">IF($F$31=0,チーム流れチェッカー!A14,チーム流れチェッカー!A14-1)</f>
        <v>2016</v>
      </c>
      <c r="L35" s="63"/>
      <c r="M35" s="63"/>
      <c r="N35" s="63"/>
    </row>
    <row r="36" spans="1:14" ht="11.25" x14ac:dyDescent="0.15">
      <c r="A36" s="63">
        <f t="shared" ca="1" si="4"/>
        <v>43</v>
      </c>
      <c r="B36" s="63">
        <f t="shared" ca="1" si="4"/>
        <v>218</v>
      </c>
      <c r="C36" s="63">
        <f t="shared" ca="1" si="4"/>
        <v>173</v>
      </c>
      <c r="D36" s="63">
        <f t="shared" ca="1" si="4"/>
        <v>202</v>
      </c>
      <c r="E36" s="63">
        <f t="shared" ca="1" si="4"/>
        <v>215</v>
      </c>
      <c r="F36" s="63"/>
      <c r="G36" s="64">
        <f ca="1">IF($F$27=0,チーム流れチェッカー!A15,チーム流れチェッカー!A15-1)</f>
        <v>2017</v>
      </c>
      <c r="H36" s="64">
        <f ca="1">IF($F$28=0,チーム流れチェッカー!A15,チーム流れチェッカー!A15-1)</f>
        <v>2017</v>
      </c>
      <c r="I36" s="64">
        <f ca="1">IF($F$29=0,チーム流れチェッカー!A15,チーム流れチェッカー!A15-1)</f>
        <v>2017</v>
      </c>
      <c r="J36" s="64">
        <f ca="1">IF($F$30=0,チーム流れチェッカー!A15,チーム流れチェッカー!A15-1)</f>
        <v>2017</v>
      </c>
      <c r="K36" s="64">
        <f ca="1">IF($F$31=0,チーム流れチェッカー!A15,チーム流れチェッカー!A15-1)</f>
        <v>2017</v>
      </c>
      <c r="L36" s="63"/>
      <c r="M36" s="63"/>
      <c r="N36" s="63"/>
    </row>
    <row r="37" spans="1:14" ht="11.25" x14ac:dyDescent="0.15">
      <c r="A37" s="63">
        <f t="shared" ca="1" si="4"/>
        <v>148</v>
      </c>
      <c r="B37" s="63">
        <f t="shared" ca="1" si="4"/>
        <v>63</v>
      </c>
      <c r="C37" s="63">
        <f t="shared" ca="1" si="4"/>
        <v>18</v>
      </c>
      <c r="D37" s="63">
        <f t="shared" ca="1" si="4"/>
        <v>47</v>
      </c>
      <c r="E37" s="63">
        <f t="shared" ca="1" si="4"/>
        <v>60</v>
      </c>
      <c r="F37" s="63"/>
      <c r="G37" s="64">
        <f ca="1">IF($F$27=0,チーム流れチェッカー!A16,チーム流れチェッカー!A16-1)</f>
        <v>2018</v>
      </c>
      <c r="H37" s="64">
        <f ca="1">IF($F$28=0,チーム流れチェッカー!A16,チーム流れチェッカー!A16-1)</f>
        <v>2018</v>
      </c>
      <c r="I37" s="64">
        <f ca="1">IF($F$29=0,チーム流れチェッカー!A16,チーム流れチェッカー!A16-1)</f>
        <v>2018</v>
      </c>
      <c r="J37" s="64">
        <f ca="1">IF($F$30=0,チーム流れチェッカー!A16,チーム流れチェッカー!A16-1)</f>
        <v>2018</v>
      </c>
      <c r="K37" s="64">
        <f ca="1">IF($F$31=0,チーム流れチェッカー!A16,チーム流れチェッカー!A16-1)</f>
        <v>2018</v>
      </c>
      <c r="L37" s="63"/>
      <c r="M37" s="63"/>
      <c r="N37" s="63"/>
    </row>
    <row r="38" spans="1:14" ht="11.25" x14ac:dyDescent="0.15">
      <c r="A38" s="63">
        <f t="shared" ca="1" si="4"/>
        <v>253</v>
      </c>
      <c r="B38" s="63">
        <f t="shared" ca="1" si="4"/>
        <v>168</v>
      </c>
      <c r="C38" s="63">
        <f t="shared" ca="1" si="4"/>
        <v>123</v>
      </c>
      <c r="D38" s="63">
        <f t="shared" ca="1" si="4"/>
        <v>152</v>
      </c>
      <c r="E38" s="63">
        <f t="shared" ca="1" si="4"/>
        <v>165</v>
      </c>
      <c r="F38" s="63"/>
      <c r="G38" s="64">
        <f ca="1">IF($F$27=0,チーム流れチェッカー!A17,チーム流れチェッカー!A17-1)</f>
        <v>2019</v>
      </c>
      <c r="H38" s="64">
        <f ca="1">IF($F$28=0,チーム流れチェッカー!A17,チーム流れチェッカー!A17-1)</f>
        <v>2019</v>
      </c>
      <c r="I38" s="64">
        <f ca="1">IF($F$29=0,チーム流れチェッカー!A17,チーム流れチェッカー!A17-1)</f>
        <v>2019</v>
      </c>
      <c r="J38" s="64">
        <f ca="1">IF($F$30=0,チーム流れチェッカー!A17,チーム流れチェッカー!A17-1)</f>
        <v>2019</v>
      </c>
      <c r="K38" s="64">
        <f ca="1">IF($F$31=0,チーム流れチェッカー!A17,チーム流れチェッカー!A17-1)</f>
        <v>2019</v>
      </c>
      <c r="L38" s="63"/>
      <c r="M38" s="63"/>
      <c r="N38" s="63"/>
    </row>
    <row r="39" spans="1:14" ht="11.25" x14ac:dyDescent="0.15">
      <c r="A39" s="63">
        <f t="shared" ca="1" si="4"/>
        <v>98</v>
      </c>
      <c r="B39" s="63">
        <f t="shared" ca="1" si="4"/>
        <v>13</v>
      </c>
      <c r="C39" s="63">
        <f t="shared" ca="1" si="4"/>
        <v>228</v>
      </c>
      <c r="D39" s="63">
        <f t="shared" ca="1" si="4"/>
        <v>257</v>
      </c>
      <c r="E39" s="63">
        <f t="shared" ca="1" si="4"/>
        <v>10</v>
      </c>
      <c r="F39" s="63"/>
      <c r="G39" s="64">
        <f ca="1">IF($F$27=0,チーム流れチェッカー!A18,チーム流れチェッカー!A18-1)</f>
        <v>2020</v>
      </c>
      <c r="H39" s="64">
        <f ca="1">IF($F$28=0,チーム流れチェッカー!A18,チーム流れチェッカー!A18-1)</f>
        <v>2020</v>
      </c>
      <c r="I39" s="64">
        <f ca="1">IF($F$29=0,チーム流れチェッカー!A18,チーム流れチェッカー!A18-1)</f>
        <v>2020</v>
      </c>
      <c r="J39" s="64">
        <f ca="1">IF($F$30=0,チーム流れチェッカー!A18,チーム流れチェッカー!A18-1)</f>
        <v>2020</v>
      </c>
      <c r="K39" s="64">
        <f ca="1">IF($F$31=0,チーム流れチェッカー!A18,チーム流れチェッカー!A18-1)</f>
        <v>2020</v>
      </c>
      <c r="L39" s="63"/>
      <c r="M39" s="63"/>
      <c r="N39" s="63"/>
    </row>
    <row r="40" spans="1:14" ht="11.25" x14ac:dyDescent="0.15">
      <c r="A40" s="63">
        <f t="shared" ca="1" si="4"/>
        <v>203</v>
      </c>
      <c r="B40" s="63">
        <f t="shared" ca="1" si="4"/>
        <v>118</v>
      </c>
      <c r="C40" s="63">
        <f t="shared" ca="1" si="4"/>
        <v>73</v>
      </c>
      <c r="D40" s="63">
        <f t="shared" ca="1" si="4"/>
        <v>102</v>
      </c>
      <c r="E40" s="63">
        <f t="shared" ca="1" si="4"/>
        <v>115</v>
      </c>
      <c r="F40" s="63"/>
      <c r="G40" s="64">
        <f ca="1">IF($F$27=0,チーム流れチェッカー!A19,チーム流れチェッカー!A19-1)</f>
        <v>2021</v>
      </c>
      <c r="H40" s="64">
        <f ca="1">IF($F$28=0,チーム流れチェッカー!A19,チーム流れチェッカー!A19-1)</f>
        <v>2021</v>
      </c>
      <c r="I40" s="64">
        <f ca="1">IF($F$29=0,チーム流れチェッカー!A19,チーム流れチェッカー!A19-1)</f>
        <v>2021</v>
      </c>
      <c r="J40" s="64">
        <f ca="1">IF($F$30=0,チーム流れチェッカー!A19,チーム流れチェッカー!A19-1)</f>
        <v>2021</v>
      </c>
      <c r="K40" s="64">
        <f ca="1">IF($F$31=0,チーム流れチェッカー!A19,チーム流れチェッカー!A19-1)</f>
        <v>2021</v>
      </c>
      <c r="L40" s="63"/>
      <c r="M40" s="63"/>
      <c r="N40" s="63"/>
    </row>
    <row r="41" spans="1:14" ht="11.25" x14ac:dyDescent="0.15">
      <c r="A41" s="63">
        <f t="shared" ca="1" si="4"/>
        <v>48</v>
      </c>
      <c r="B41" s="63">
        <f t="shared" ca="1" si="4"/>
        <v>223</v>
      </c>
      <c r="C41" s="63">
        <f t="shared" ca="1" si="4"/>
        <v>178</v>
      </c>
      <c r="D41" s="63">
        <f t="shared" ca="1" si="4"/>
        <v>207</v>
      </c>
      <c r="E41" s="63">
        <f t="shared" ca="1" si="4"/>
        <v>220</v>
      </c>
      <c r="F41" s="63"/>
      <c r="G41" s="64">
        <f ca="1">IF($F$27=0,チーム流れチェッカー!A20,チーム流れチェッカー!A20-1)</f>
        <v>2022</v>
      </c>
      <c r="H41" s="64">
        <f ca="1">IF($F$28=0,チーム流れチェッカー!A20,チーム流れチェッカー!A20-1)</f>
        <v>2022</v>
      </c>
      <c r="I41" s="64">
        <f ca="1">IF($F$29=0,チーム流れチェッカー!A20,チーム流れチェッカー!A20-1)</f>
        <v>2022</v>
      </c>
      <c r="J41" s="64">
        <f ca="1">IF($F$30=0,チーム流れチェッカー!A20,チーム流れチェッカー!A20-1)</f>
        <v>2022</v>
      </c>
      <c r="K41" s="64">
        <f ca="1">IF($F$31=0,チーム流れチェッカー!A20,チーム流れチェッカー!A20-1)</f>
        <v>2022</v>
      </c>
      <c r="L41" s="63"/>
      <c r="M41" s="63"/>
      <c r="N41" s="63"/>
    </row>
    <row r="42" spans="1:14" ht="11.25" x14ac:dyDescent="0.15">
      <c r="A42" s="63">
        <f t="shared" ca="1" si="4"/>
        <v>153</v>
      </c>
      <c r="B42" s="63">
        <f t="shared" ca="1" si="4"/>
        <v>68</v>
      </c>
      <c r="C42" s="63">
        <f t="shared" ca="1" si="4"/>
        <v>23</v>
      </c>
      <c r="D42" s="63">
        <f t="shared" ca="1" si="4"/>
        <v>52</v>
      </c>
      <c r="E42" s="63">
        <f t="shared" ca="1" si="4"/>
        <v>65</v>
      </c>
      <c r="F42" s="63"/>
      <c r="G42" s="64">
        <f ca="1">IF($F$27=0,チーム流れチェッカー!A21,チーム流れチェッカー!A21-1)</f>
        <v>2023</v>
      </c>
      <c r="H42" s="64">
        <f ca="1">IF($F$28=0,チーム流れチェッカー!A21,チーム流れチェッカー!A21-1)</f>
        <v>2023</v>
      </c>
      <c r="I42" s="64">
        <f ca="1">IF($F$29=0,チーム流れチェッカー!A21,チーム流れチェッカー!A21-1)</f>
        <v>2023</v>
      </c>
      <c r="J42" s="64">
        <f ca="1">IF($F$30=0,チーム流れチェッカー!A21,チーム流れチェッカー!A21-1)</f>
        <v>2023</v>
      </c>
      <c r="K42" s="64">
        <f ca="1">IF($F$31=0,チーム流れチェッカー!A21,チーム流れチェッカー!A21-1)</f>
        <v>2023</v>
      </c>
      <c r="L42" s="63"/>
      <c r="M42" s="63"/>
      <c r="N42" s="63"/>
    </row>
    <row r="43" spans="1:14" ht="11.25" x14ac:dyDescent="0.15">
      <c r="A43" s="63">
        <f t="shared" ca="1" si="4"/>
        <v>258</v>
      </c>
      <c r="B43" s="63">
        <f t="shared" ca="1" si="4"/>
        <v>173</v>
      </c>
      <c r="C43" s="63">
        <f t="shared" ca="1" si="4"/>
        <v>128</v>
      </c>
      <c r="D43" s="63">
        <f t="shared" ca="1" si="4"/>
        <v>157</v>
      </c>
      <c r="E43" s="63">
        <f t="shared" ca="1" si="4"/>
        <v>170</v>
      </c>
      <c r="F43" s="63"/>
      <c r="G43" s="64">
        <f ca="1">IF($F$27=0,チーム流れチェッカー!A22,チーム流れチェッカー!A22-1)</f>
        <v>2024</v>
      </c>
      <c r="H43" s="64">
        <f ca="1">IF($F$28=0,チーム流れチェッカー!A22,チーム流れチェッカー!A22-1)</f>
        <v>2024</v>
      </c>
      <c r="I43" s="64">
        <f ca="1">IF($F$29=0,チーム流れチェッカー!A22,チーム流れチェッカー!A22-1)</f>
        <v>2024</v>
      </c>
      <c r="J43" s="64">
        <f ca="1">IF($F$30=0,チーム流れチェッカー!A22,チーム流れチェッカー!A22-1)</f>
        <v>2024</v>
      </c>
      <c r="K43" s="64">
        <f ca="1">IF($F$31=0,チーム流れチェッカー!A22,チーム流れチェッカー!A22-1)</f>
        <v>2024</v>
      </c>
      <c r="L43" s="63"/>
      <c r="M43" s="63"/>
      <c r="N43" s="63"/>
    </row>
    <row r="44" spans="1:14" ht="11.25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1.25" x14ac:dyDescent="0.15">
      <c r="A45" s="63">
        <v>1</v>
      </c>
      <c r="B45" s="63">
        <v>2</v>
      </c>
      <c r="C45" s="63">
        <v>3</v>
      </c>
      <c r="D45" s="63">
        <v>4</v>
      </c>
      <c r="E45" s="63">
        <v>5</v>
      </c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1.25" x14ac:dyDescent="0.15">
      <c r="A46" s="63">
        <f ca="1">VLOOKUP(G46&amp;$C$27,データベース!$A:$B,2,0)+$D$27</f>
        <v>93</v>
      </c>
      <c r="B46" s="63">
        <f ca="1">VLOOKUP(H46&amp;$C$28,データベース!$A:$B,2,0)+$D$28</f>
        <v>268</v>
      </c>
      <c r="C46" s="63">
        <f ca="1">VLOOKUP(I46&amp;$C$29,データベース!$A:$B,2,0)+$D$29</f>
        <v>223</v>
      </c>
      <c r="D46" s="63">
        <f ca="1">VLOOKUP(J46&amp;$C$30,データベース!$A:$B,2,0)+$D$30</f>
        <v>252</v>
      </c>
      <c r="E46" s="63">
        <f ca="1">VLOOKUP(K46&amp;$C$31,データベース!$A:$B,2,0)+$D$31</f>
        <v>265</v>
      </c>
      <c r="F46" s="63"/>
      <c r="G46" s="63">
        <f ca="1">IF(G34&lt;2014,G34+52,G34)</f>
        <v>2015</v>
      </c>
      <c r="H46" s="63">
        <f t="shared" ref="H46:K46" ca="1" si="5">IF(H34&lt;2014,H34+52,H34)</f>
        <v>2015</v>
      </c>
      <c r="I46" s="63">
        <f t="shared" ca="1" si="5"/>
        <v>2015</v>
      </c>
      <c r="J46" s="63">
        <f t="shared" ca="1" si="5"/>
        <v>2015</v>
      </c>
      <c r="K46" s="63">
        <f t="shared" ca="1" si="5"/>
        <v>2015</v>
      </c>
      <c r="L46" s="63"/>
      <c r="M46" s="63"/>
      <c r="N46" s="63"/>
    </row>
    <row r="47" spans="1:14" ht="11.25" x14ac:dyDescent="0.15">
      <c r="A47" s="63">
        <f ca="1">VLOOKUP(G47&amp;$C$27,データベース!$A:$B,2,0)+$D$27</f>
        <v>198</v>
      </c>
      <c r="B47" s="63">
        <f ca="1">VLOOKUP(H47&amp;$C$28,データベース!$A:$B,2,0)+$D$28</f>
        <v>113</v>
      </c>
      <c r="C47" s="63">
        <f ca="1">VLOOKUP(I47&amp;$C$29,データベース!$A:$B,2,0)+$D$29</f>
        <v>68</v>
      </c>
      <c r="D47" s="63">
        <f ca="1">VLOOKUP(J47&amp;$C$30,データベース!$A:$B,2,0)+$D$30</f>
        <v>97</v>
      </c>
      <c r="E47" s="63">
        <f ca="1">VLOOKUP(K47&amp;$C$31,データベース!$A:$B,2,0)+$D$31</f>
        <v>110</v>
      </c>
      <c r="F47" s="63"/>
      <c r="G47" s="63">
        <f t="shared" ref="G47:K55" ca="1" si="6">IF(G35&lt;2014,G35+52,G35)</f>
        <v>2016</v>
      </c>
      <c r="H47" s="63">
        <f t="shared" ca="1" si="6"/>
        <v>2016</v>
      </c>
      <c r="I47" s="63">
        <f t="shared" ca="1" si="6"/>
        <v>2016</v>
      </c>
      <c r="J47" s="63">
        <f t="shared" ca="1" si="6"/>
        <v>2016</v>
      </c>
      <c r="K47" s="63">
        <f t="shared" ca="1" si="6"/>
        <v>2016</v>
      </c>
      <c r="L47" s="63"/>
      <c r="M47" s="63"/>
      <c r="N47" s="63"/>
    </row>
    <row r="48" spans="1:14" ht="11.25" x14ac:dyDescent="0.15">
      <c r="A48" s="63">
        <f ca="1">VLOOKUP(G48&amp;$C$27,データベース!$A:$B,2,0)+$D$27</f>
        <v>43</v>
      </c>
      <c r="B48" s="63">
        <f ca="1">VLOOKUP(H48&amp;$C$28,データベース!$A:$B,2,0)+$D$28</f>
        <v>218</v>
      </c>
      <c r="C48" s="63">
        <f ca="1">VLOOKUP(I48&amp;$C$29,データベース!$A:$B,2,0)+$D$29</f>
        <v>173</v>
      </c>
      <c r="D48" s="63">
        <f ca="1">VLOOKUP(J48&amp;$C$30,データベース!$A:$B,2,0)+$D$30</f>
        <v>202</v>
      </c>
      <c r="E48" s="63">
        <f ca="1">VLOOKUP(K48&amp;$C$31,データベース!$A:$B,2,0)+$D$31</f>
        <v>215</v>
      </c>
      <c r="F48" s="63"/>
      <c r="G48" s="63">
        <f t="shared" ca="1" si="6"/>
        <v>2017</v>
      </c>
      <c r="H48" s="63">
        <f t="shared" ca="1" si="6"/>
        <v>2017</v>
      </c>
      <c r="I48" s="63">
        <f t="shared" ca="1" si="6"/>
        <v>2017</v>
      </c>
      <c r="J48" s="63">
        <f t="shared" ca="1" si="6"/>
        <v>2017</v>
      </c>
      <c r="K48" s="63">
        <f t="shared" ca="1" si="6"/>
        <v>2017</v>
      </c>
      <c r="L48" s="63"/>
      <c r="M48" s="63"/>
      <c r="N48" s="63"/>
    </row>
    <row r="49" spans="1:14" ht="11.25" x14ac:dyDescent="0.15">
      <c r="A49" s="63">
        <f ca="1">VLOOKUP(G49&amp;$C$27,データベース!$A:$B,2,0)+$D$27</f>
        <v>148</v>
      </c>
      <c r="B49" s="63">
        <f ca="1">VLOOKUP(H49&amp;$C$28,データベース!$A:$B,2,0)+$D$28</f>
        <v>63</v>
      </c>
      <c r="C49" s="63">
        <f ca="1">VLOOKUP(I49&amp;$C$29,データベース!$A:$B,2,0)+$D$29</f>
        <v>18</v>
      </c>
      <c r="D49" s="63">
        <f ca="1">VLOOKUP(J49&amp;$C$30,データベース!$A:$B,2,0)+$D$30</f>
        <v>47</v>
      </c>
      <c r="E49" s="63">
        <f ca="1">VLOOKUP(K49&amp;$C$31,データベース!$A:$B,2,0)+$D$31</f>
        <v>60</v>
      </c>
      <c r="F49" s="63"/>
      <c r="G49" s="63">
        <f t="shared" ca="1" si="6"/>
        <v>2018</v>
      </c>
      <c r="H49" s="63">
        <f t="shared" ca="1" si="6"/>
        <v>2018</v>
      </c>
      <c r="I49" s="63">
        <f t="shared" ca="1" si="6"/>
        <v>2018</v>
      </c>
      <c r="J49" s="63">
        <f t="shared" ca="1" si="6"/>
        <v>2018</v>
      </c>
      <c r="K49" s="63">
        <f t="shared" ca="1" si="6"/>
        <v>2018</v>
      </c>
      <c r="L49" s="63"/>
      <c r="M49" s="63"/>
      <c r="N49" s="63"/>
    </row>
    <row r="50" spans="1:14" ht="11.25" x14ac:dyDescent="0.15">
      <c r="A50" s="63">
        <f ca="1">VLOOKUP(G50&amp;$C$27,データベース!$A:$B,2,0)+$D$27</f>
        <v>253</v>
      </c>
      <c r="B50" s="63">
        <f ca="1">VLOOKUP(H50&amp;$C$28,データベース!$A:$B,2,0)+$D$28</f>
        <v>168</v>
      </c>
      <c r="C50" s="63">
        <f ca="1">VLOOKUP(I50&amp;$C$29,データベース!$A:$B,2,0)+$D$29</f>
        <v>123</v>
      </c>
      <c r="D50" s="63">
        <f ca="1">VLOOKUP(J50&amp;$C$30,データベース!$A:$B,2,0)+$D$30</f>
        <v>152</v>
      </c>
      <c r="E50" s="63">
        <f ca="1">VLOOKUP(K50&amp;$C$31,データベース!$A:$B,2,0)+$D$31</f>
        <v>165</v>
      </c>
      <c r="F50" s="63"/>
      <c r="G50" s="63">
        <f t="shared" ca="1" si="6"/>
        <v>2019</v>
      </c>
      <c r="H50" s="63">
        <f t="shared" ca="1" si="6"/>
        <v>2019</v>
      </c>
      <c r="I50" s="63">
        <f t="shared" ca="1" si="6"/>
        <v>2019</v>
      </c>
      <c r="J50" s="63">
        <f t="shared" ca="1" si="6"/>
        <v>2019</v>
      </c>
      <c r="K50" s="63">
        <f t="shared" ca="1" si="6"/>
        <v>2019</v>
      </c>
      <c r="L50" s="63"/>
      <c r="M50" s="63"/>
      <c r="N50" s="63"/>
    </row>
    <row r="51" spans="1:14" ht="11.25" x14ac:dyDescent="0.15">
      <c r="A51" s="63">
        <f ca="1">VLOOKUP(G51&amp;$C$27,データベース!$A:$B,2,0)+$D$27</f>
        <v>98</v>
      </c>
      <c r="B51" s="63">
        <f ca="1">VLOOKUP(H51&amp;$C$28,データベース!$A:$B,2,0)+$D$28</f>
        <v>273</v>
      </c>
      <c r="C51" s="63">
        <f ca="1">VLOOKUP(I51&amp;$C$29,データベース!$A:$B,2,0)+$D$29</f>
        <v>228</v>
      </c>
      <c r="D51" s="63">
        <f ca="1">VLOOKUP(J51&amp;$C$30,データベース!$A:$B,2,0)+$D$30</f>
        <v>257</v>
      </c>
      <c r="E51" s="63">
        <f ca="1">VLOOKUP(K51&amp;$C$31,データベース!$A:$B,2,0)+$D$31</f>
        <v>270</v>
      </c>
      <c r="F51" s="63"/>
      <c r="G51" s="63">
        <f t="shared" ca="1" si="6"/>
        <v>2020</v>
      </c>
      <c r="H51" s="63">
        <f t="shared" ca="1" si="6"/>
        <v>2020</v>
      </c>
      <c r="I51" s="63">
        <f t="shared" ca="1" si="6"/>
        <v>2020</v>
      </c>
      <c r="J51" s="63">
        <f t="shared" ca="1" si="6"/>
        <v>2020</v>
      </c>
      <c r="K51" s="63">
        <f t="shared" ca="1" si="6"/>
        <v>2020</v>
      </c>
      <c r="L51" s="63"/>
      <c r="M51" s="63"/>
      <c r="N51" s="63"/>
    </row>
    <row r="52" spans="1:14" ht="11.25" x14ac:dyDescent="0.15">
      <c r="A52" s="63">
        <f ca="1">VLOOKUP(G52&amp;$C$27,データベース!$A:$B,2,0)+$D$27</f>
        <v>203</v>
      </c>
      <c r="B52" s="63">
        <f ca="1">VLOOKUP(H52&amp;$C$28,データベース!$A:$B,2,0)+$D$28</f>
        <v>118</v>
      </c>
      <c r="C52" s="63">
        <f ca="1">VLOOKUP(I52&amp;$C$29,データベース!$A:$B,2,0)+$D$29</f>
        <v>73</v>
      </c>
      <c r="D52" s="63">
        <f ca="1">VLOOKUP(J52&amp;$C$30,データベース!$A:$B,2,0)+$D$30</f>
        <v>102</v>
      </c>
      <c r="E52" s="63">
        <f ca="1">VLOOKUP(K52&amp;$C$31,データベース!$A:$B,2,0)+$D$31</f>
        <v>115</v>
      </c>
      <c r="F52" s="63"/>
      <c r="G52" s="63">
        <f t="shared" ca="1" si="6"/>
        <v>2021</v>
      </c>
      <c r="H52" s="63">
        <f t="shared" ca="1" si="6"/>
        <v>2021</v>
      </c>
      <c r="I52" s="63">
        <f t="shared" ca="1" si="6"/>
        <v>2021</v>
      </c>
      <c r="J52" s="63">
        <f t="shared" ca="1" si="6"/>
        <v>2021</v>
      </c>
      <c r="K52" s="63">
        <f t="shared" ca="1" si="6"/>
        <v>2021</v>
      </c>
      <c r="L52" s="63"/>
      <c r="M52" s="63"/>
      <c r="N52" s="63"/>
    </row>
    <row r="53" spans="1:14" ht="11.25" x14ac:dyDescent="0.15">
      <c r="A53" s="63">
        <f ca="1">VLOOKUP(G53&amp;$C$27,データベース!$A:$B,2,0)+$D$27</f>
        <v>48</v>
      </c>
      <c r="B53" s="63">
        <f ca="1">VLOOKUP(H53&amp;$C$28,データベース!$A:$B,2,0)+$D$28</f>
        <v>223</v>
      </c>
      <c r="C53" s="63">
        <f ca="1">VLOOKUP(I53&amp;$C$29,データベース!$A:$B,2,0)+$D$29</f>
        <v>178</v>
      </c>
      <c r="D53" s="63">
        <f ca="1">VLOOKUP(J53&amp;$C$30,データベース!$A:$B,2,0)+$D$30</f>
        <v>207</v>
      </c>
      <c r="E53" s="63">
        <f ca="1">VLOOKUP(K53&amp;$C$31,データベース!$A:$B,2,0)+$D$31</f>
        <v>220</v>
      </c>
      <c r="F53" s="63"/>
      <c r="G53" s="63">
        <f t="shared" ca="1" si="6"/>
        <v>2022</v>
      </c>
      <c r="H53" s="63">
        <f t="shared" ca="1" si="6"/>
        <v>2022</v>
      </c>
      <c r="I53" s="63">
        <f t="shared" ca="1" si="6"/>
        <v>2022</v>
      </c>
      <c r="J53" s="63">
        <f t="shared" ca="1" si="6"/>
        <v>2022</v>
      </c>
      <c r="K53" s="63">
        <f t="shared" ca="1" si="6"/>
        <v>2022</v>
      </c>
      <c r="L53" s="63"/>
      <c r="M53" s="63"/>
      <c r="N53" s="63"/>
    </row>
    <row r="54" spans="1:14" ht="11.25" x14ac:dyDescent="0.15">
      <c r="A54" s="63">
        <f ca="1">VLOOKUP(G54&amp;$C$27,データベース!$A:$B,2,0)+$D$27</f>
        <v>153</v>
      </c>
      <c r="B54" s="63">
        <f ca="1">VLOOKUP(H54&amp;$C$28,データベース!$A:$B,2,0)+$D$28</f>
        <v>68</v>
      </c>
      <c r="C54" s="63">
        <f ca="1">VLOOKUP(I54&amp;$C$29,データベース!$A:$B,2,0)+$D$29</f>
        <v>23</v>
      </c>
      <c r="D54" s="63">
        <f ca="1">VLOOKUP(J54&amp;$C$30,データベース!$A:$B,2,0)+$D$30</f>
        <v>52</v>
      </c>
      <c r="E54" s="63">
        <f ca="1">VLOOKUP(K54&amp;$C$31,データベース!$A:$B,2,0)+$D$31</f>
        <v>65</v>
      </c>
      <c r="F54" s="63"/>
      <c r="G54" s="63">
        <f t="shared" ca="1" si="6"/>
        <v>2023</v>
      </c>
      <c r="H54" s="63">
        <f t="shared" ca="1" si="6"/>
        <v>2023</v>
      </c>
      <c r="I54" s="63">
        <f t="shared" ca="1" si="6"/>
        <v>2023</v>
      </c>
      <c r="J54" s="63">
        <f t="shared" ca="1" si="6"/>
        <v>2023</v>
      </c>
      <c r="K54" s="63">
        <f t="shared" ca="1" si="6"/>
        <v>2023</v>
      </c>
      <c r="L54" s="63"/>
      <c r="M54" s="63"/>
      <c r="N54" s="63"/>
    </row>
    <row r="55" spans="1:14" ht="11.25" x14ac:dyDescent="0.15">
      <c r="A55" s="63">
        <f ca="1">VLOOKUP(G55&amp;$C$27,データベース!$A:$B,2,0)+$D$27</f>
        <v>258</v>
      </c>
      <c r="B55" s="63">
        <f ca="1">VLOOKUP(H55&amp;$C$28,データベース!$A:$B,2,0)+$D$28</f>
        <v>173</v>
      </c>
      <c r="C55" s="63">
        <f ca="1">VLOOKUP(I55&amp;$C$29,データベース!$A:$B,2,0)+$D$29</f>
        <v>128</v>
      </c>
      <c r="D55" s="63">
        <f ca="1">VLOOKUP(J55&amp;$C$30,データベース!$A:$B,2,0)+$D$30</f>
        <v>157</v>
      </c>
      <c r="E55" s="63">
        <f ca="1">VLOOKUP(K55&amp;$C$31,データベース!$A:$B,2,0)+$D$31</f>
        <v>170</v>
      </c>
      <c r="F55" s="63"/>
      <c r="G55" s="63">
        <f t="shared" ca="1" si="6"/>
        <v>2024</v>
      </c>
      <c r="H55" s="63">
        <f t="shared" ca="1" si="6"/>
        <v>2024</v>
      </c>
      <c r="I55" s="63">
        <f t="shared" ca="1" si="6"/>
        <v>2024</v>
      </c>
      <c r="J55" s="63">
        <f t="shared" ca="1" si="6"/>
        <v>2024</v>
      </c>
      <c r="K55" s="63">
        <f t="shared" ca="1" si="6"/>
        <v>2024</v>
      </c>
      <c r="L55" s="63"/>
      <c r="M55" s="63"/>
      <c r="N55" s="63"/>
    </row>
    <row r="56" spans="1:14" ht="11.25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1.25" x14ac:dyDescent="0.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1.25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1.25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1.25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sheetProtection password="C740" sheet="1" objects="1" scenarios="1" selectLockedCells="1" selectUnlockedCell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9"/>
  <sheetViews>
    <sheetView tabSelected="1" zoomScaleNormal="100" workbookViewId="0">
      <selection activeCell="L1" sqref="L1"/>
    </sheetView>
  </sheetViews>
  <sheetFormatPr defaultRowHeight="13.5" x14ac:dyDescent="0.15"/>
  <cols>
    <col min="1" max="1" width="11.375" bestFit="1" customWidth="1"/>
    <col min="2" max="2" width="13.875" customWidth="1"/>
    <col min="3" max="3" width="11.125" bestFit="1" customWidth="1"/>
    <col min="5" max="5" width="23.625" customWidth="1"/>
    <col min="6" max="7" width="2.875" customWidth="1"/>
    <col min="8" max="8" width="2.25" bestFit="1" customWidth="1"/>
    <col min="9" max="9" width="13.375" bestFit="1" customWidth="1"/>
    <col min="10" max="10" width="3.5" bestFit="1" customWidth="1"/>
    <col min="11" max="11" width="2.25" bestFit="1" customWidth="1"/>
    <col min="12" max="12" width="8.125" customWidth="1"/>
  </cols>
  <sheetData>
    <row r="1" spans="1:15" x14ac:dyDescent="0.15">
      <c r="A1" s="40" t="s">
        <v>682</v>
      </c>
      <c r="B1" s="40"/>
      <c r="C1" s="40"/>
      <c r="D1" s="40"/>
      <c r="E1" s="40"/>
      <c r="F1" s="40"/>
      <c r="G1" s="40"/>
      <c r="H1" s="40"/>
      <c r="I1" s="51" t="str">
        <f ca="1">作業sheet!F18</f>
        <v>青い手</v>
      </c>
      <c r="J1" s="40"/>
      <c r="K1" s="40"/>
      <c r="L1" s="37"/>
      <c r="M1" s="37"/>
    </row>
    <row r="2" spans="1:15" x14ac:dyDescent="0.15">
      <c r="A2" s="53">
        <f ca="1">TODAY()</f>
        <v>42396</v>
      </c>
      <c r="B2" s="34"/>
      <c r="C2" s="34" t="s">
        <v>683</v>
      </c>
      <c r="D2" s="34">
        <f ca="1">作業sheet!A18</f>
        <v>39</v>
      </c>
      <c r="E2" s="34"/>
      <c r="F2" s="34"/>
      <c r="G2" s="34"/>
      <c r="H2" s="34"/>
      <c r="I2" s="40" t="str">
        <f ca="1">作業sheet!D18</f>
        <v>青い嵐</v>
      </c>
      <c r="J2" s="52">
        <f ca="1">作業sheet!D19</f>
        <v>13</v>
      </c>
      <c r="K2" s="40"/>
      <c r="L2" s="37"/>
      <c r="M2" s="37"/>
    </row>
    <row r="3" spans="1:15" x14ac:dyDescent="0.15">
      <c r="A3" s="36" t="s">
        <v>669</v>
      </c>
      <c r="B3" s="36" t="s">
        <v>672</v>
      </c>
      <c r="C3" s="36" t="s">
        <v>673</v>
      </c>
      <c r="D3" s="36" t="s">
        <v>674</v>
      </c>
      <c r="E3" s="36"/>
      <c r="F3" s="36"/>
      <c r="G3" s="36"/>
      <c r="H3" s="36"/>
      <c r="I3" s="40"/>
      <c r="J3" s="40"/>
      <c r="K3" s="40"/>
      <c r="L3" s="37"/>
      <c r="M3" s="37"/>
    </row>
    <row r="4" spans="1:15" x14ac:dyDescent="0.15">
      <c r="A4" s="3" t="s">
        <v>741</v>
      </c>
      <c r="B4" s="3">
        <v>1976</v>
      </c>
      <c r="C4" s="3">
        <v>2</v>
      </c>
      <c r="D4" s="3">
        <v>23</v>
      </c>
      <c r="E4" s="3"/>
      <c r="F4" s="3"/>
      <c r="G4" s="3"/>
      <c r="H4" s="36"/>
      <c r="I4" s="49" t="s">
        <v>703</v>
      </c>
      <c r="J4" s="50">
        <v>10</v>
      </c>
      <c r="K4" s="36"/>
      <c r="L4" s="37"/>
      <c r="M4" s="37"/>
    </row>
    <row r="5" spans="1:15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</row>
    <row r="6" spans="1:15" x14ac:dyDescent="0.15">
      <c r="A6" s="1" t="s">
        <v>684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x14ac:dyDescent="0.15">
      <c r="A7" s="38">
        <f>作業sheet!B4</f>
        <v>26</v>
      </c>
      <c r="B7" s="39"/>
      <c r="C7" s="38" t="str">
        <f>作業sheet!D4</f>
        <v/>
      </c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</row>
    <row r="8" spans="1:15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41"/>
      <c r="O8" s="41"/>
    </row>
    <row r="9" spans="1:15" ht="56.25" customHeight="1" x14ac:dyDescent="0.15">
      <c r="A9" s="42" t="s">
        <v>685</v>
      </c>
      <c r="B9" s="43"/>
      <c r="C9" s="76" t="str">
        <f>作業sheet!B7</f>
        <v>白い世界の橋渡</v>
      </c>
      <c r="D9" s="44">
        <f>作業sheet!C7</f>
        <v>13</v>
      </c>
      <c r="E9" s="54" t="str">
        <f>作業sheet!D7</f>
        <v>友達とつながる幼稚園児</v>
      </c>
      <c r="F9" s="54"/>
      <c r="G9" s="54"/>
      <c r="H9" s="39">
        <f>COUNTIFS(C9,"*赤*")</f>
        <v>0</v>
      </c>
      <c r="I9" s="39">
        <f>COUNTIFS(C9,"*白*")</f>
        <v>1</v>
      </c>
      <c r="J9" s="39">
        <f>COUNTIFS(C9,"*青*")</f>
        <v>0</v>
      </c>
      <c r="K9" s="39">
        <f>COUNTIFS(C9,"*黄*")</f>
        <v>0</v>
      </c>
      <c r="L9" s="41"/>
      <c r="M9" s="41"/>
      <c r="N9" s="41"/>
      <c r="O9" s="41"/>
    </row>
    <row r="10" spans="1:15" ht="56.25" customHeight="1" x14ac:dyDescent="0.15">
      <c r="A10" s="45" t="s">
        <v>686</v>
      </c>
      <c r="B10" s="46"/>
      <c r="C10" s="77" t="str">
        <f>作業sheet!B8</f>
        <v>白い魔法使い</v>
      </c>
      <c r="D10" s="47">
        <f>作業sheet!C8</f>
        <v>2</v>
      </c>
      <c r="E10" s="54" t="str">
        <f>作業sheet!D8</f>
        <v>全力で遊ぶ幼稚園児</v>
      </c>
      <c r="F10" s="54"/>
      <c r="G10" s="54"/>
      <c r="H10" s="39">
        <f>COUNTIFS(C10,"*赤*")</f>
        <v>0</v>
      </c>
      <c r="I10" s="39">
        <f>COUNTIFS(C10,"*白*")</f>
        <v>1</v>
      </c>
      <c r="J10" s="39">
        <f>COUNTIFS(C10,"*青*")</f>
        <v>0</v>
      </c>
      <c r="K10" s="39">
        <f>COUNTIFS(C10,"*黄*")</f>
        <v>0</v>
      </c>
      <c r="L10" s="40"/>
      <c r="M10" s="41"/>
      <c r="N10" s="41"/>
      <c r="O10" s="41"/>
    </row>
    <row r="11" spans="1:15" x14ac:dyDescent="0.15">
      <c r="A11" s="40"/>
      <c r="B11" s="40"/>
      <c r="C11" s="39"/>
      <c r="D11" s="39"/>
      <c r="E11" s="39"/>
      <c r="F11" s="39"/>
      <c r="G11" s="39"/>
      <c r="H11" s="39"/>
      <c r="I11" s="39"/>
      <c r="J11" s="39"/>
      <c r="K11" s="39"/>
      <c r="L11" s="41"/>
      <c r="M11" s="41"/>
      <c r="N11" s="41"/>
      <c r="O11" s="41"/>
    </row>
    <row r="12" spans="1:15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41"/>
    </row>
    <row r="13" spans="1:15" x14ac:dyDescent="0.15">
      <c r="A13" s="40" t="s">
        <v>687</v>
      </c>
      <c r="B13" s="38" t="str">
        <f>作業sheet!B11</f>
        <v>白い犬</v>
      </c>
      <c r="C13" s="39">
        <f>COUNTIFS(B13,"*赤*")</f>
        <v>0</v>
      </c>
      <c r="D13" s="39">
        <f>COUNTIFS(B13,"*白*")</f>
        <v>1</v>
      </c>
      <c r="E13" s="39"/>
      <c r="F13" s="39"/>
      <c r="G13" s="39"/>
      <c r="H13" s="39">
        <f>COUNTIFS(B13,"*青*")</f>
        <v>0</v>
      </c>
      <c r="I13" s="39">
        <f>COUNTIFS(B13,"*黄*")</f>
        <v>0</v>
      </c>
      <c r="J13" s="40"/>
      <c r="K13" s="40"/>
      <c r="L13" s="41"/>
      <c r="M13" s="41"/>
      <c r="N13" s="41"/>
      <c r="O13" s="41"/>
    </row>
    <row r="14" spans="1:15" x14ac:dyDescent="0.15">
      <c r="A14" s="40" t="s">
        <v>679</v>
      </c>
      <c r="B14" s="38" t="str">
        <f>作業sheet!B12</f>
        <v>青い鷹</v>
      </c>
      <c r="C14" s="39">
        <f>COUNTIFS(B14,"*赤*")</f>
        <v>0</v>
      </c>
      <c r="D14" s="39">
        <f>COUNTIFS(B14,"*白*")</f>
        <v>0</v>
      </c>
      <c r="E14" s="39"/>
      <c r="F14" s="39"/>
      <c r="G14" s="39"/>
      <c r="H14" s="39">
        <f>COUNTIFS(B14,"*青*")</f>
        <v>1</v>
      </c>
      <c r="I14" s="39">
        <f>COUNTIFS(B14,"*黄*")</f>
        <v>0</v>
      </c>
      <c r="J14" s="40"/>
      <c r="K14" s="40"/>
      <c r="L14" s="41"/>
      <c r="M14" s="41"/>
      <c r="N14" s="41"/>
      <c r="O14" s="41"/>
    </row>
    <row r="15" spans="1:15" x14ac:dyDescent="0.15">
      <c r="A15" s="40" t="s">
        <v>680</v>
      </c>
      <c r="B15" s="38" t="str">
        <f>作業sheet!B13</f>
        <v>赤い空を歩く者</v>
      </c>
      <c r="C15" s="39">
        <f>COUNTIFS(B15,"*赤*")</f>
        <v>1</v>
      </c>
      <c r="D15" s="39">
        <f>COUNTIFS(B15,"*白*")</f>
        <v>0</v>
      </c>
      <c r="E15" s="39"/>
      <c r="F15" s="39"/>
      <c r="G15" s="39"/>
      <c r="H15" s="39">
        <f>COUNTIFS(B15,"*青*")</f>
        <v>0</v>
      </c>
      <c r="I15" s="39">
        <f>COUNTIFS(B15,"*黄*")</f>
        <v>0</v>
      </c>
      <c r="J15" s="40"/>
      <c r="K15" s="48"/>
      <c r="L15" s="41"/>
      <c r="M15" s="41"/>
      <c r="N15" s="41"/>
      <c r="O15" s="41"/>
    </row>
    <row r="16" spans="1:15" x14ac:dyDescent="0.15">
      <c r="A16" s="40" t="s">
        <v>681</v>
      </c>
      <c r="B16" s="38" t="str">
        <f>作業sheet!B14</f>
        <v>黄色い戦士</v>
      </c>
      <c r="C16" s="39">
        <f>COUNTIFS(B16,"*赤*")</f>
        <v>0</v>
      </c>
      <c r="D16" s="39">
        <f>COUNTIFS(B16,"*白*")</f>
        <v>0</v>
      </c>
      <c r="E16" s="39"/>
      <c r="F16" s="39"/>
      <c r="G16" s="39"/>
      <c r="H16" s="39">
        <f>COUNTIFS(B16,"*青*")</f>
        <v>0</v>
      </c>
      <c r="I16" s="39">
        <f>COUNTIFS(B16,"*黄*")</f>
        <v>1</v>
      </c>
      <c r="J16" s="40"/>
      <c r="K16" s="40"/>
      <c r="L16" s="41"/>
      <c r="M16" s="41"/>
      <c r="N16" s="41"/>
      <c r="O16" s="41"/>
    </row>
    <row r="17" spans="1:15" x14ac:dyDescent="0.15">
      <c r="A17" s="40"/>
      <c r="B17" s="40"/>
      <c r="C17" s="39"/>
      <c r="D17" s="39"/>
      <c r="E17" s="39"/>
      <c r="F17" s="39"/>
      <c r="G17" s="39"/>
      <c r="H17" s="39"/>
      <c r="I17" s="39"/>
      <c r="J17" s="40"/>
      <c r="K17" s="40"/>
      <c r="L17" s="41"/>
      <c r="M17" s="41"/>
      <c r="N17" s="41"/>
      <c r="O17" s="41"/>
    </row>
    <row r="18" spans="1:15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</sheetData>
  <sheetProtection password="C740" sheet="1" objects="1" scenarios="1" selectLockedCells="1"/>
  <protectedRanges>
    <protectedRange sqref="A4" name="名前"/>
    <protectedRange sqref="B4" name="範囲2"/>
    <protectedRange sqref="C4" name="範囲3"/>
    <protectedRange sqref="D4:G4" name="範囲4"/>
  </protectedRanges>
  <phoneticPr fontId="2"/>
  <conditionalFormatting sqref="C9:G9 E10">
    <cfRule type="expression" dxfId="27" priority="17">
      <formula>$K$9&gt;0</formula>
    </cfRule>
    <cfRule type="expression" dxfId="26" priority="18">
      <formula>$J$9&gt;0</formula>
    </cfRule>
    <cfRule type="expression" dxfId="25" priority="19">
      <formula>$I$9&gt;0</formula>
    </cfRule>
    <cfRule type="expression" dxfId="24" priority="20">
      <formula>$H$9&gt;0</formula>
    </cfRule>
  </conditionalFormatting>
  <conditionalFormatting sqref="B13:B16">
    <cfRule type="expression" dxfId="23" priority="9">
      <formula>$I13&gt;0</formula>
    </cfRule>
    <cfRule type="expression" dxfId="22" priority="10">
      <formula>$H13&gt;0</formula>
    </cfRule>
    <cfRule type="expression" dxfId="21" priority="11">
      <formula>$D13&gt;0</formula>
    </cfRule>
    <cfRule type="expression" dxfId="20" priority="12">
      <formula>$C13&gt;0</formula>
    </cfRule>
  </conditionalFormatting>
  <conditionalFormatting sqref="C10:D10 F10:G10">
    <cfRule type="expression" dxfId="19" priority="1">
      <formula>$K$10&gt;0</formula>
    </cfRule>
    <cfRule type="expression" dxfId="18" priority="2">
      <formula>$J$10&gt;0</formula>
    </cfRule>
    <cfRule type="expression" dxfId="17" priority="3">
      <formula>$I$10&gt;0</formula>
    </cfRule>
    <cfRule type="expression" dxfId="16" priority="4">
      <formula>$H$10&gt;0</formula>
    </cfRule>
  </conditionalFormatting>
  <pageMargins left="0.7" right="0.7" top="0.75" bottom="0.75" header="0.3" footer="0.3"/>
  <pageSetup paperSize="9" scale="92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G60"/>
  <sheetViews>
    <sheetView zoomScaleNormal="100" workbookViewId="0">
      <selection activeCell="J4" sqref="J4"/>
    </sheetView>
  </sheetViews>
  <sheetFormatPr defaultRowHeight="12" x14ac:dyDescent="0.15"/>
  <cols>
    <col min="1" max="1" width="6.875" style="6" customWidth="1"/>
    <col min="2" max="2" width="6.875" style="6" hidden="1" customWidth="1"/>
    <col min="3" max="4" width="6.875" style="6" customWidth="1"/>
    <col min="5" max="5" width="8.125" style="4" hidden="1" customWidth="1"/>
    <col min="6" max="6" width="6.875" style="6" customWidth="1"/>
    <col min="7" max="7" width="16.125" style="4" customWidth="1"/>
    <col min="8" max="8" width="8.375" style="4" customWidth="1"/>
    <col min="9" max="9" width="18.25" style="4" customWidth="1"/>
    <col min="10" max="10" width="18.375" style="4" customWidth="1"/>
    <col min="11" max="15" width="5.625" style="4" customWidth="1"/>
    <col min="16" max="17" width="8.25" style="4" customWidth="1"/>
    <col min="18" max="32" width="9" style="5"/>
    <col min="33" max="16384" width="9" style="4"/>
  </cols>
  <sheetData>
    <row r="1" spans="1:33" ht="14.25" x14ac:dyDescent="0.15">
      <c r="A1" s="13" t="s">
        <v>702</v>
      </c>
      <c r="B1" s="13"/>
      <c r="C1" s="13"/>
      <c r="D1" s="13"/>
      <c r="E1" s="13"/>
      <c r="F1" s="12"/>
      <c r="G1" s="14" t="s">
        <v>717</v>
      </c>
      <c r="H1" s="15"/>
      <c r="I1" s="16" t="s">
        <v>701</v>
      </c>
      <c r="J1" s="15">
        <f>時マヤsheet!B4</f>
        <v>1976</v>
      </c>
      <c r="K1" s="15" t="s">
        <v>672</v>
      </c>
      <c r="L1" s="15">
        <f>時マヤsheet!C4</f>
        <v>2</v>
      </c>
      <c r="M1" s="15" t="s">
        <v>673</v>
      </c>
      <c r="N1" s="15">
        <f>時マヤsheet!D4</f>
        <v>23</v>
      </c>
      <c r="O1" s="15" t="s">
        <v>700</v>
      </c>
      <c r="P1" s="11"/>
    </row>
    <row r="2" spans="1:33" x14ac:dyDescent="0.15">
      <c r="E2" s="10"/>
      <c r="G2" s="68" t="str">
        <f>時マヤsheet!A4</f>
        <v>お祭りBJ</v>
      </c>
      <c r="H2" s="68"/>
      <c r="I2" s="15"/>
      <c r="J2" s="15"/>
      <c r="K2" s="15"/>
      <c r="L2" s="15"/>
      <c r="M2" s="15"/>
      <c r="N2" s="15"/>
      <c r="O2" s="15"/>
      <c r="R2" s="4"/>
      <c r="S2" s="5" t="s">
        <v>699</v>
      </c>
      <c r="T2" s="5" t="s">
        <v>698</v>
      </c>
      <c r="U2" s="5" t="s">
        <v>697</v>
      </c>
      <c r="V2" s="5" t="s">
        <v>696</v>
      </c>
      <c r="X2" s="5" t="s">
        <v>699</v>
      </c>
      <c r="Y2" s="5" t="s">
        <v>698</v>
      </c>
      <c r="Z2" s="5" t="s">
        <v>697</v>
      </c>
      <c r="AA2" s="5" t="s">
        <v>696</v>
      </c>
      <c r="AG2" s="5"/>
    </row>
    <row r="3" spans="1:33" x14ac:dyDescent="0.15">
      <c r="A3" s="8" t="s">
        <v>695</v>
      </c>
      <c r="B3" s="8"/>
      <c r="C3" s="8"/>
      <c r="D3" s="8" t="s">
        <v>694</v>
      </c>
      <c r="E3" s="8" t="s">
        <v>719</v>
      </c>
      <c r="F3" s="8" t="s">
        <v>718</v>
      </c>
      <c r="G3" s="8" t="s">
        <v>693</v>
      </c>
      <c r="H3" s="8" t="s">
        <v>692</v>
      </c>
      <c r="I3" s="8" t="s">
        <v>691</v>
      </c>
      <c r="J3" s="7" t="s">
        <v>690</v>
      </c>
      <c r="K3" s="65" t="s">
        <v>689</v>
      </c>
      <c r="L3" s="66"/>
      <c r="M3" s="66"/>
      <c r="N3" s="66"/>
      <c r="O3" s="66"/>
      <c r="P3" s="66"/>
      <c r="Q3" s="67"/>
      <c r="R3" s="4"/>
      <c r="S3" s="5">
        <f>COUNTIF($G4,S$2)</f>
        <v>0</v>
      </c>
      <c r="T3" s="5">
        <f>COUNTIF($G4,T$2)</f>
        <v>1</v>
      </c>
      <c r="U3" s="5">
        <f>COUNTIF($G4,U$2)</f>
        <v>0</v>
      </c>
      <c r="V3" s="5">
        <f>COUNTIF($G4,V$2)</f>
        <v>0</v>
      </c>
      <c r="X3" s="5">
        <f>COUNTIF($I4,X$2)</f>
        <v>0</v>
      </c>
      <c r="Y3" s="5">
        <f>COUNTIF($I4,Y$2)</f>
        <v>1</v>
      </c>
      <c r="Z3" s="5">
        <f>COUNTIF($I4,Z$2)</f>
        <v>0</v>
      </c>
      <c r="AA3" s="5">
        <f>COUNTIF($I4,AA$2)</f>
        <v>0</v>
      </c>
      <c r="AG3" s="5"/>
    </row>
    <row r="4" spans="1:33" x14ac:dyDescent="0.15">
      <c r="A4" s="8">
        <f>J1</f>
        <v>1976</v>
      </c>
      <c r="B4" s="9">
        <f t="shared" ref="B4:B34" si="0">IF(A4&lt;1806,A4+260,IF(A4&lt;1858,A4+208,IF(A4&lt;1910,A4+156,IF(A4&lt;1962,A4+104,IF(A4&lt;2014,A4+52,IF(A4&lt;2066,A4,IF(A4&lt;2118,A4-52,A4-104)))))))</f>
        <v>2028</v>
      </c>
      <c r="C4" s="8" t="str">
        <f>L1&amp;"/"&amp;N1</f>
        <v>2/23</v>
      </c>
      <c r="D4" s="8">
        <v>0</v>
      </c>
      <c r="E4" s="8">
        <f>VLOOKUP($B4&amp;$L$1,データベース!A:B,2,0)+$N$1</f>
        <v>26</v>
      </c>
      <c r="F4" s="8">
        <f>IF(E4&gt;260,E4-260,E4)</f>
        <v>26</v>
      </c>
      <c r="G4" s="8" t="str">
        <f>IF(F4&lt;21,VLOOKUP(F4,データベース!F:H,3,0),VLOOKUP(MOD(F4,20),データベース!F:H,3,0))</f>
        <v>白い世界の橋渡</v>
      </c>
      <c r="H4" s="8">
        <f>IF(MOD(F4,13)=0,13,(MOD(F4,13)))</f>
        <v>13</v>
      </c>
      <c r="I4" s="8" t="str">
        <f>IF(MOD(F4,13)=0,VLOOKUP(INT(F4/13),データベース!F:G,2,0),VLOOKUP(INT(F4/13)+1,データベース!F:G,2,0))</f>
        <v>白い魔法使い</v>
      </c>
      <c r="J4" s="7"/>
      <c r="K4" s="65"/>
      <c r="L4" s="66"/>
      <c r="M4" s="66"/>
      <c r="N4" s="66"/>
      <c r="O4" s="66"/>
      <c r="P4" s="66"/>
      <c r="Q4" s="67"/>
      <c r="R4" s="4"/>
      <c r="S4" s="5">
        <f t="shared" ref="S4:V60" si="1">COUNTIF($G5,S$2)</f>
        <v>0</v>
      </c>
      <c r="T4" s="5">
        <f t="shared" si="1"/>
        <v>0</v>
      </c>
      <c r="U4" s="5">
        <f t="shared" si="1"/>
        <v>0</v>
      </c>
      <c r="V4" s="5">
        <f t="shared" si="1"/>
        <v>0</v>
      </c>
      <c r="X4" s="5">
        <f t="shared" ref="X4:AA60" si="2">COUNTIF($I5,X$2)</f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G4" s="5"/>
    </row>
    <row r="5" spans="1:33" x14ac:dyDescent="0.15">
      <c r="A5" s="8"/>
      <c r="B5" s="8"/>
      <c r="C5" s="8"/>
      <c r="D5" s="8"/>
      <c r="E5" s="8"/>
      <c r="F5" s="8"/>
      <c r="G5" s="8"/>
      <c r="H5" s="8"/>
      <c r="I5" s="8"/>
      <c r="J5" s="7"/>
      <c r="K5" s="65"/>
      <c r="L5" s="66"/>
      <c r="M5" s="66"/>
      <c r="N5" s="66"/>
      <c r="O5" s="66"/>
      <c r="P5" s="66"/>
      <c r="Q5" s="67"/>
      <c r="R5" s="4"/>
      <c r="S5" s="5">
        <f t="shared" si="1"/>
        <v>0</v>
      </c>
      <c r="T5" s="5">
        <f t="shared" si="1"/>
        <v>1</v>
      </c>
      <c r="U5" s="5">
        <f t="shared" si="1"/>
        <v>0</v>
      </c>
      <c r="V5" s="5">
        <f t="shared" si="1"/>
        <v>0</v>
      </c>
      <c r="X5" s="5">
        <f t="shared" si="2"/>
        <v>0</v>
      </c>
      <c r="Y5" s="5">
        <f t="shared" si="2"/>
        <v>1</v>
      </c>
      <c r="Z5" s="5">
        <f t="shared" si="2"/>
        <v>0</v>
      </c>
      <c r="AA5" s="5">
        <f t="shared" si="2"/>
        <v>0</v>
      </c>
      <c r="AG5" s="5"/>
    </row>
    <row r="6" spans="1:33" x14ac:dyDescent="0.15">
      <c r="A6" s="8">
        <f>J1+時マヤsheet!G4</f>
        <v>1976</v>
      </c>
      <c r="B6" s="9">
        <f t="shared" si="0"/>
        <v>2028</v>
      </c>
      <c r="C6" s="8" t="str">
        <f t="shared" ref="C6:C60" si="3">$C$4</f>
        <v>2/23</v>
      </c>
      <c r="D6" s="8">
        <f t="shared" ref="D6:D60" si="4">A6-$A$4</f>
        <v>0</v>
      </c>
      <c r="E6" s="8">
        <f>VLOOKUP($B6&amp;$L$1,データベース!A:B,2,0)+$N$1</f>
        <v>26</v>
      </c>
      <c r="F6" s="8">
        <f t="shared" ref="F6:F60" si="5">IF(E6&gt;260,E6-260,E6)</f>
        <v>26</v>
      </c>
      <c r="G6" s="8" t="str">
        <f>IF(F6&lt;21,VLOOKUP(F6,データベース!F:H,3,0),VLOOKUP(MOD(F6,20),データベース!F:H,3,0))</f>
        <v>白い世界の橋渡</v>
      </c>
      <c r="H6" s="8">
        <f t="shared" ref="H6:H60" si="6">IF(MOD(F6,13)=0,13,(MOD(F6,13)))</f>
        <v>13</v>
      </c>
      <c r="I6" s="8" t="str">
        <f>IF(MOD(F6,13)=0,VLOOKUP(INT(F6/13),データベース!F:G,2,0),VLOOKUP(INT(F6/13)+1,データベース!F:G,2,0))</f>
        <v>白い魔法使い</v>
      </c>
      <c r="J6" s="7"/>
      <c r="K6" s="65"/>
      <c r="L6" s="66"/>
      <c r="M6" s="66"/>
      <c r="N6" s="66"/>
      <c r="O6" s="66"/>
      <c r="P6" s="66"/>
      <c r="Q6" s="67"/>
      <c r="R6" s="4"/>
      <c r="S6" s="5">
        <f t="shared" si="1"/>
        <v>0</v>
      </c>
      <c r="T6" s="5">
        <f t="shared" si="1"/>
        <v>0</v>
      </c>
      <c r="U6" s="5">
        <f t="shared" si="1"/>
        <v>1</v>
      </c>
      <c r="V6" s="5">
        <f t="shared" si="1"/>
        <v>0</v>
      </c>
      <c r="X6" s="5">
        <f t="shared" si="2"/>
        <v>0</v>
      </c>
      <c r="Y6" s="5">
        <f t="shared" si="2"/>
        <v>0</v>
      </c>
      <c r="Z6" s="5">
        <f t="shared" si="2"/>
        <v>1</v>
      </c>
      <c r="AA6" s="5">
        <f t="shared" si="2"/>
        <v>0</v>
      </c>
      <c r="AG6" s="5"/>
    </row>
    <row r="7" spans="1:33" x14ac:dyDescent="0.15">
      <c r="A7" s="8">
        <f t="shared" ref="A7:A60" si="7">A6+1</f>
        <v>1977</v>
      </c>
      <c r="B7" s="9">
        <f t="shared" si="0"/>
        <v>2029</v>
      </c>
      <c r="C7" s="8" t="str">
        <f t="shared" si="3"/>
        <v>2/23</v>
      </c>
      <c r="D7" s="8">
        <f t="shared" si="4"/>
        <v>1</v>
      </c>
      <c r="E7" s="8">
        <f>VLOOKUP($B7&amp;$L$1,データベース!A:B,2,0)+$N$1</f>
        <v>131</v>
      </c>
      <c r="F7" s="8">
        <f t="shared" si="5"/>
        <v>131</v>
      </c>
      <c r="G7" s="8" t="str">
        <f>IF(F7&lt;21,VLOOKUP(F7,データベース!F:H,3,0),VLOOKUP(MOD(F7,20),データベース!F:H,3,0))</f>
        <v>青い猿</v>
      </c>
      <c r="H7" s="8">
        <f t="shared" si="6"/>
        <v>1</v>
      </c>
      <c r="I7" s="8" t="str">
        <f>IF(MOD(F7,13)=0,VLOOKUP(INT(F7/13),データベース!F:G,2,0),VLOOKUP(INT(F7/13)+1,データベース!F:G,2,0))</f>
        <v>青い猿</v>
      </c>
      <c r="J7" s="7"/>
      <c r="K7" s="65"/>
      <c r="L7" s="66"/>
      <c r="M7" s="66"/>
      <c r="N7" s="66"/>
      <c r="O7" s="66"/>
      <c r="P7" s="66"/>
      <c r="Q7" s="67"/>
      <c r="R7" s="4"/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1</v>
      </c>
      <c r="X7" s="5">
        <f t="shared" si="2"/>
        <v>0</v>
      </c>
      <c r="Y7" s="5">
        <f t="shared" si="2"/>
        <v>0</v>
      </c>
      <c r="Z7" s="5">
        <f t="shared" si="2"/>
        <v>1</v>
      </c>
      <c r="AA7" s="5">
        <f t="shared" si="2"/>
        <v>0</v>
      </c>
      <c r="AG7" s="5"/>
    </row>
    <row r="8" spans="1:33" x14ac:dyDescent="0.15">
      <c r="A8" s="8">
        <f t="shared" si="7"/>
        <v>1978</v>
      </c>
      <c r="B8" s="9">
        <f t="shared" si="0"/>
        <v>2030</v>
      </c>
      <c r="C8" s="8" t="str">
        <f t="shared" si="3"/>
        <v>2/23</v>
      </c>
      <c r="D8" s="8">
        <f t="shared" si="4"/>
        <v>2</v>
      </c>
      <c r="E8" s="8">
        <f>VLOOKUP($B8&amp;$L$1,データベース!A:B,2,0)+$N$1</f>
        <v>236</v>
      </c>
      <c r="F8" s="8">
        <f t="shared" si="5"/>
        <v>236</v>
      </c>
      <c r="G8" s="8" t="str">
        <f>IF(F8&lt;21,VLOOKUP(F8,データベース!F:H,3,0),VLOOKUP(MOD(F8,20),データベース!F:H,3,0))</f>
        <v>黄色い戦士</v>
      </c>
      <c r="H8" s="8">
        <f t="shared" si="6"/>
        <v>2</v>
      </c>
      <c r="I8" s="8" t="str">
        <f>IF(MOD(F8,13)=0,VLOOKUP(INT(F8/13),データベース!F:G,2,0),VLOOKUP(INT(F8/13)+1,データベース!F:G,2,0))</f>
        <v>青い鷹</v>
      </c>
      <c r="J8" s="7"/>
      <c r="K8" s="65"/>
      <c r="L8" s="66"/>
      <c r="M8" s="66"/>
      <c r="N8" s="66"/>
      <c r="O8" s="66"/>
      <c r="P8" s="66"/>
      <c r="Q8" s="67"/>
      <c r="R8" s="4"/>
      <c r="S8" s="5">
        <f t="shared" si="1"/>
        <v>1</v>
      </c>
      <c r="T8" s="5">
        <f t="shared" si="1"/>
        <v>0</v>
      </c>
      <c r="U8" s="5">
        <f t="shared" si="1"/>
        <v>0</v>
      </c>
      <c r="V8" s="5">
        <f t="shared" si="1"/>
        <v>0</v>
      </c>
      <c r="X8" s="5">
        <f t="shared" si="2"/>
        <v>0</v>
      </c>
      <c r="Y8" s="5">
        <f t="shared" si="2"/>
        <v>0</v>
      </c>
      <c r="Z8" s="5">
        <f t="shared" si="2"/>
        <v>1</v>
      </c>
      <c r="AA8" s="5">
        <f t="shared" si="2"/>
        <v>0</v>
      </c>
      <c r="AG8" s="5"/>
    </row>
    <row r="9" spans="1:33" x14ac:dyDescent="0.15">
      <c r="A9" s="8">
        <f t="shared" si="7"/>
        <v>1979</v>
      </c>
      <c r="B9" s="9">
        <f t="shared" si="0"/>
        <v>2031</v>
      </c>
      <c r="C9" s="8" t="str">
        <f t="shared" si="3"/>
        <v>2/23</v>
      </c>
      <c r="D9" s="8">
        <f t="shared" si="4"/>
        <v>3</v>
      </c>
      <c r="E9" s="8">
        <f>VLOOKUP($B9&amp;$L$1,データベース!A:B,2,0)+$N$1</f>
        <v>81</v>
      </c>
      <c r="F9" s="8">
        <f t="shared" si="5"/>
        <v>81</v>
      </c>
      <c r="G9" s="8" t="str">
        <f>IF(F9&lt;21,VLOOKUP(F9,データベース!F:H,3,0),VLOOKUP(MOD(F9,20),データベース!F:H,3,0))</f>
        <v>赤い龍</v>
      </c>
      <c r="H9" s="8">
        <f t="shared" si="6"/>
        <v>3</v>
      </c>
      <c r="I9" s="8" t="str">
        <f>IF(MOD(F9,13)=0,VLOOKUP(INT(F9/13),データベース!F:G,2,0),VLOOKUP(INT(F9/13)+1,データベース!F:G,2,0))</f>
        <v>青い嵐</v>
      </c>
      <c r="J9" s="7"/>
      <c r="K9" s="65"/>
      <c r="L9" s="66"/>
      <c r="M9" s="66"/>
      <c r="N9" s="66"/>
      <c r="O9" s="66"/>
      <c r="P9" s="66"/>
      <c r="Q9" s="67"/>
      <c r="R9" s="4"/>
      <c r="S9" s="5">
        <f t="shared" si="1"/>
        <v>0</v>
      </c>
      <c r="T9" s="5">
        <f t="shared" si="1"/>
        <v>1</v>
      </c>
      <c r="U9" s="5">
        <f t="shared" si="1"/>
        <v>0</v>
      </c>
      <c r="V9" s="5">
        <f t="shared" si="1"/>
        <v>0</v>
      </c>
      <c r="X9" s="5">
        <f t="shared" si="2"/>
        <v>0</v>
      </c>
      <c r="Y9" s="5">
        <f t="shared" si="2"/>
        <v>0</v>
      </c>
      <c r="Z9" s="5">
        <f t="shared" si="2"/>
        <v>1</v>
      </c>
      <c r="AA9" s="5">
        <f t="shared" si="2"/>
        <v>0</v>
      </c>
      <c r="AG9" s="5"/>
    </row>
    <row r="10" spans="1:33" x14ac:dyDescent="0.15">
      <c r="A10" s="8">
        <f t="shared" si="7"/>
        <v>1980</v>
      </c>
      <c r="B10" s="9">
        <f t="shared" si="0"/>
        <v>2032</v>
      </c>
      <c r="C10" s="8" t="str">
        <f t="shared" si="3"/>
        <v>2/23</v>
      </c>
      <c r="D10" s="8">
        <f t="shared" si="4"/>
        <v>4</v>
      </c>
      <c r="E10" s="8">
        <f>VLOOKUP($B10&amp;$L$1,データベース!A:B,2,0)+$N$1</f>
        <v>186</v>
      </c>
      <c r="F10" s="8">
        <f t="shared" si="5"/>
        <v>186</v>
      </c>
      <c r="G10" s="8" t="str">
        <f>IF(F10&lt;21,VLOOKUP(F10,データベース!F:H,3,0),VLOOKUP(MOD(F10,20),データベース!F:H,3,0))</f>
        <v>白い世界の橋渡</v>
      </c>
      <c r="H10" s="8">
        <f t="shared" si="6"/>
        <v>4</v>
      </c>
      <c r="I10" s="8" t="str">
        <f>IF(MOD(F10,13)=0,VLOOKUP(INT(F10/13),データベース!F:G,2,0),VLOOKUP(INT(F10/13)+1,データベース!F:G,2,0))</f>
        <v>青い夜</v>
      </c>
      <c r="J10" s="7"/>
      <c r="K10" s="65"/>
      <c r="L10" s="66"/>
      <c r="M10" s="66"/>
      <c r="N10" s="66"/>
      <c r="O10" s="66"/>
      <c r="P10" s="66"/>
      <c r="Q10" s="67"/>
      <c r="R10" s="4"/>
      <c r="S10" s="5">
        <f t="shared" si="1"/>
        <v>0</v>
      </c>
      <c r="T10" s="5">
        <f t="shared" si="1"/>
        <v>0</v>
      </c>
      <c r="U10" s="5">
        <f t="shared" si="1"/>
        <v>1</v>
      </c>
      <c r="V10" s="5">
        <f t="shared" si="1"/>
        <v>0</v>
      </c>
      <c r="X10" s="5">
        <f t="shared" si="2"/>
        <v>0</v>
      </c>
      <c r="Y10" s="5">
        <f t="shared" si="2"/>
        <v>0</v>
      </c>
      <c r="Z10" s="5">
        <f t="shared" si="2"/>
        <v>1</v>
      </c>
      <c r="AA10" s="5">
        <f t="shared" si="2"/>
        <v>0</v>
      </c>
      <c r="AG10" s="5"/>
    </row>
    <row r="11" spans="1:33" x14ac:dyDescent="0.15">
      <c r="A11" s="8">
        <f t="shared" si="7"/>
        <v>1981</v>
      </c>
      <c r="B11" s="9">
        <f t="shared" si="0"/>
        <v>2033</v>
      </c>
      <c r="C11" s="8" t="str">
        <f t="shared" si="3"/>
        <v>2/23</v>
      </c>
      <c r="D11" s="8">
        <f t="shared" si="4"/>
        <v>5</v>
      </c>
      <c r="E11" s="8">
        <f>VLOOKUP($B11&amp;$L$1,データベース!A:B,2,0)+$N$1</f>
        <v>31</v>
      </c>
      <c r="F11" s="8">
        <f t="shared" si="5"/>
        <v>31</v>
      </c>
      <c r="G11" s="8" t="str">
        <f>IF(F11&lt;21,VLOOKUP(F11,データベース!F:H,3,0),VLOOKUP(MOD(F11,20),データベース!F:H,3,0))</f>
        <v>青い猿</v>
      </c>
      <c r="H11" s="8">
        <f t="shared" si="6"/>
        <v>5</v>
      </c>
      <c r="I11" s="8" t="str">
        <f>IF(MOD(F11,13)=0,VLOOKUP(INT(F11/13),データベース!F:G,2,0),VLOOKUP(INT(F11/13)+1,データベース!F:G,2,0))</f>
        <v>青い手</v>
      </c>
      <c r="J11" s="7"/>
      <c r="K11" s="65"/>
      <c r="L11" s="66"/>
      <c r="M11" s="66"/>
      <c r="N11" s="66"/>
      <c r="O11" s="66"/>
      <c r="P11" s="66"/>
      <c r="Q11" s="67"/>
      <c r="R11" s="4"/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1</v>
      </c>
      <c r="X11" s="5">
        <f t="shared" si="2"/>
        <v>0</v>
      </c>
      <c r="Y11" s="5">
        <f t="shared" si="2"/>
        <v>0</v>
      </c>
      <c r="Z11" s="5">
        <f t="shared" si="2"/>
        <v>1</v>
      </c>
      <c r="AA11" s="5">
        <f t="shared" si="2"/>
        <v>0</v>
      </c>
      <c r="AG11" s="5"/>
    </row>
    <row r="12" spans="1:33" x14ac:dyDescent="0.15">
      <c r="A12" s="8">
        <f t="shared" si="7"/>
        <v>1982</v>
      </c>
      <c r="B12" s="9">
        <f t="shared" si="0"/>
        <v>2034</v>
      </c>
      <c r="C12" s="8" t="str">
        <f t="shared" si="3"/>
        <v>2/23</v>
      </c>
      <c r="D12" s="8">
        <f t="shared" si="4"/>
        <v>6</v>
      </c>
      <c r="E12" s="8">
        <f>VLOOKUP($B12&amp;$L$1,データベース!A:B,2,0)+$N$1</f>
        <v>136</v>
      </c>
      <c r="F12" s="8">
        <f t="shared" si="5"/>
        <v>136</v>
      </c>
      <c r="G12" s="8" t="str">
        <f>IF(F12&lt;21,VLOOKUP(F12,データベース!F:H,3,0),VLOOKUP(MOD(F12,20),データベース!F:H,3,0))</f>
        <v>黄色い戦士</v>
      </c>
      <c r="H12" s="8">
        <f t="shared" si="6"/>
        <v>6</v>
      </c>
      <c r="I12" s="8" t="str">
        <f>IF(MOD(F12,13)=0,VLOOKUP(INT(F12/13),データベース!F:G,2,0),VLOOKUP(INT(F12/13)+1,データベース!F:G,2,0))</f>
        <v>青い猿</v>
      </c>
      <c r="J12" s="7"/>
      <c r="K12" s="65"/>
      <c r="L12" s="66"/>
      <c r="M12" s="66"/>
      <c r="N12" s="66"/>
      <c r="O12" s="66"/>
      <c r="P12" s="66"/>
      <c r="Q12" s="67"/>
      <c r="R12" s="4"/>
      <c r="S12" s="5">
        <f t="shared" si="1"/>
        <v>1</v>
      </c>
      <c r="T12" s="5">
        <f t="shared" si="1"/>
        <v>0</v>
      </c>
      <c r="U12" s="5">
        <f t="shared" si="1"/>
        <v>0</v>
      </c>
      <c r="V12" s="5">
        <f t="shared" si="1"/>
        <v>0</v>
      </c>
      <c r="X12" s="5">
        <f t="shared" si="2"/>
        <v>0</v>
      </c>
      <c r="Y12" s="5">
        <f t="shared" si="2"/>
        <v>0</v>
      </c>
      <c r="Z12" s="5">
        <f t="shared" si="2"/>
        <v>1</v>
      </c>
      <c r="AA12" s="5">
        <f t="shared" si="2"/>
        <v>0</v>
      </c>
      <c r="AG12" s="5"/>
    </row>
    <row r="13" spans="1:33" x14ac:dyDescent="0.15">
      <c r="A13" s="8">
        <f t="shared" si="7"/>
        <v>1983</v>
      </c>
      <c r="B13" s="9">
        <f t="shared" si="0"/>
        <v>2035</v>
      </c>
      <c r="C13" s="8" t="str">
        <f t="shared" si="3"/>
        <v>2/23</v>
      </c>
      <c r="D13" s="8">
        <f t="shared" si="4"/>
        <v>7</v>
      </c>
      <c r="E13" s="8">
        <f>VLOOKUP($B13&amp;$L$1,データベース!A:B,2,0)+$N$1</f>
        <v>241</v>
      </c>
      <c r="F13" s="8">
        <f t="shared" si="5"/>
        <v>241</v>
      </c>
      <c r="G13" s="8" t="str">
        <f>IF(F13&lt;21,VLOOKUP(F13,データベース!F:H,3,0),VLOOKUP(MOD(F13,20),データベース!F:H,3,0))</f>
        <v>赤い龍</v>
      </c>
      <c r="H13" s="8">
        <f t="shared" si="6"/>
        <v>7</v>
      </c>
      <c r="I13" s="8" t="str">
        <f>IF(MOD(F13,13)=0,VLOOKUP(INT(F13/13),データベース!F:G,2,0),VLOOKUP(INT(F13/13)+1,データベース!F:G,2,0))</f>
        <v>青い鷹</v>
      </c>
      <c r="J13" s="7"/>
      <c r="K13" s="65"/>
      <c r="L13" s="66"/>
      <c r="M13" s="66"/>
      <c r="N13" s="66"/>
      <c r="O13" s="66"/>
      <c r="P13" s="66"/>
      <c r="Q13" s="67"/>
      <c r="R13" s="4"/>
      <c r="S13" s="5">
        <f t="shared" si="1"/>
        <v>0</v>
      </c>
      <c r="T13" s="5">
        <f t="shared" si="1"/>
        <v>1</v>
      </c>
      <c r="U13" s="5">
        <f t="shared" si="1"/>
        <v>0</v>
      </c>
      <c r="V13" s="5">
        <f t="shared" si="1"/>
        <v>0</v>
      </c>
      <c r="X13" s="5">
        <f t="shared" si="2"/>
        <v>0</v>
      </c>
      <c r="Y13" s="5">
        <f t="shared" si="2"/>
        <v>0</v>
      </c>
      <c r="Z13" s="5">
        <f t="shared" si="2"/>
        <v>1</v>
      </c>
      <c r="AA13" s="5">
        <f t="shared" si="2"/>
        <v>0</v>
      </c>
      <c r="AG13" s="5"/>
    </row>
    <row r="14" spans="1:33" x14ac:dyDescent="0.15">
      <c r="A14" s="8">
        <f t="shared" si="7"/>
        <v>1984</v>
      </c>
      <c r="B14" s="9">
        <f t="shared" si="0"/>
        <v>2036</v>
      </c>
      <c r="C14" s="8" t="str">
        <f t="shared" si="3"/>
        <v>2/23</v>
      </c>
      <c r="D14" s="8">
        <f t="shared" si="4"/>
        <v>8</v>
      </c>
      <c r="E14" s="8">
        <f>VLOOKUP($B14&amp;$L$1,データベース!A:B,2,0)+$N$1</f>
        <v>86</v>
      </c>
      <c r="F14" s="8">
        <f t="shared" si="5"/>
        <v>86</v>
      </c>
      <c r="G14" s="8" t="str">
        <f>IF(F14&lt;21,VLOOKUP(F14,データベース!F:H,3,0),VLOOKUP(MOD(F14,20),データベース!F:H,3,0))</f>
        <v>白い世界の橋渡</v>
      </c>
      <c r="H14" s="8">
        <f t="shared" si="6"/>
        <v>8</v>
      </c>
      <c r="I14" s="8" t="str">
        <f>IF(MOD(F14,13)=0,VLOOKUP(INT(F14/13),データベース!F:G,2,0),VLOOKUP(INT(F14/13)+1,データベース!F:G,2,0))</f>
        <v>青い嵐</v>
      </c>
      <c r="J14" s="7"/>
      <c r="K14" s="65"/>
      <c r="L14" s="66"/>
      <c r="M14" s="66"/>
      <c r="N14" s="66"/>
      <c r="O14" s="66"/>
      <c r="P14" s="66"/>
      <c r="Q14" s="67"/>
      <c r="R14" s="4"/>
      <c r="S14" s="5">
        <f t="shared" si="1"/>
        <v>0</v>
      </c>
      <c r="T14" s="5">
        <f t="shared" si="1"/>
        <v>0</v>
      </c>
      <c r="U14" s="5">
        <f t="shared" si="1"/>
        <v>1</v>
      </c>
      <c r="V14" s="5">
        <f t="shared" si="1"/>
        <v>0</v>
      </c>
      <c r="X14" s="5">
        <f t="shared" si="2"/>
        <v>0</v>
      </c>
      <c r="Y14" s="5">
        <f t="shared" si="2"/>
        <v>0</v>
      </c>
      <c r="Z14" s="5">
        <f t="shared" si="2"/>
        <v>1</v>
      </c>
      <c r="AA14" s="5">
        <f t="shared" si="2"/>
        <v>0</v>
      </c>
      <c r="AG14" s="5"/>
    </row>
    <row r="15" spans="1:33" x14ac:dyDescent="0.15">
      <c r="A15" s="8">
        <f t="shared" si="7"/>
        <v>1985</v>
      </c>
      <c r="B15" s="9">
        <f t="shared" si="0"/>
        <v>2037</v>
      </c>
      <c r="C15" s="8" t="str">
        <f t="shared" si="3"/>
        <v>2/23</v>
      </c>
      <c r="D15" s="8">
        <f t="shared" si="4"/>
        <v>9</v>
      </c>
      <c r="E15" s="8">
        <f>VLOOKUP($B15&amp;$L$1,データベース!A:B,2,0)+$N$1</f>
        <v>191</v>
      </c>
      <c r="F15" s="8">
        <f t="shared" si="5"/>
        <v>191</v>
      </c>
      <c r="G15" s="8" t="str">
        <f>IF(F15&lt;21,VLOOKUP(F15,データベース!F:H,3,0),VLOOKUP(MOD(F15,20),データベース!F:H,3,0))</f>
        <v>青い猿</v>
      </c>
      <c r="H15" s="8">
        <f t="shared" si="6"/>
        <v>9</v>
      </c>
      <c r="I15" s="8" t="str">
        <f>IF(MOD(F15,13)=0,VLOOKUP(INT(F15/13),データベース!F:G,2,0),VLOOKUP(INT(F15/13)+1,データベース!F:G,2,0))</f>
        <v>青い夜</v>
      </c>
      <c r="J15" s="7"/>
      <c r="K15" s="65"/>
      <c r="L15" s="66"/>
      <c r="M15" s="66"/>
      <c r="N15" s="66"/>
      <c r="O15" s="66"/>
      <c r="P15" s="66"/>
      <c r="Q15" s="67"/>
      <c r="R15" s="4"/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1</v>
      </c>
      <c r="X15" s="5">
        <f t="shared" si="2"/>
        <v>0</v>
      </c>
      <c r="Y15" s="5">
        <f t="shared" si="2"/>
        <v>0</v>
      </c>
      <c r="Z15" s="5">
        <f t="shared" si="2"/>
        <v>1</v>
      </c>
      <c r="AA15" s="5">
        <f t="shared" si="2"/>
        <v>0</v>
      </c>
      <c r="AG15" s="5"/>
    </row>
    <row r="16" spans="1:33" x14ac:dyDescent="0.15">
      <c r="A16" s="8">
        <f t="shared" si="7"/>
        <v>1986</v>
      </c>
      <c r="B16" s="9">
        <f t="shared" si="0"/>
        <v>2038</v>
      </c>
      <c r="C16" s="8" t="str">
        <f t="shared" si="3"/>
        <v>2/23</v>
      </c>
      <c r="D16" s="8">
        <f t="shared" si="4"/>
        <v>10</v>
      </c>
      <c r="E16" s="8">
        <f>VLOOKUP($B16&amp;$L$1,データベース!A:B,2,0)+$N$1</f>
        <v>36</v>
      </c>
      <c r="F16" s="8">
        <f t="shared" si="5"/>
        <v>36</v>
      </c>
      <c r="G16" s="8" t="str">
        <f>IF(F16&lt;21,VLOOKUP(F16,データベース!F:H,3,0),VLOOKUP(MOD(F16,20),データベース!F:H,3,0))</f>
        <v>黄色い戦士</v>
      </c>
      <c r="H16" s="8">
        <f t="shared" si="6"/>
        <v>10</v>
      </c>
      <c r="I16" s="8" t="str">
        <f>IF(MOD(F16,13)=0,VLOOKUP(INT(F16/13),データベース!F:G,2,0),VLOOKUP(INT(F16/13)+1,データベース!F:G,2,0))</f>
        <v>青い手</v>
      </c>
      <c r="J16" s="7"/>
      <c r="K16" s="65"/>
      <c r="L16" s="66"/>
      <c r="M16" s="66"/>
      <c r="N16" s="66"/>
      <c r="O16" s="66"/>
      <c r="P16" s="66"/>
      <c r="Q16" s="67"/>
      <c r="R16" s="4"/>
      <c r="S16" s="5">
        <f t="shared" si="1"/>
        <v>1</v>
      </c>
      <c r="T16" s="5">
        <f t="shared" si="1"/>
        <v>0</v>
      </c>
      <c r="U16" s="5">
        <f t="shared" si="1"/>
        <v>0</v>
      </c>
      <c r="V16" s="5">
        <f t="shared" si="1"/>
        <v>0</v>
      </c>
      <c r="X16" s="5">
        <f t="shared" si="2"/>
        <v>0</v>
      </c>
      <c r="Y16" s="5">
        <f t="shared" si="2"/>
        <v>0</v>
      </c>
      <c r="Z16" s="5">
        <f t="shared" si="2"/>
        <v>1</v>
      </c>
      <c r="AA16" s="5">
        <f t="shared" si="2"/>
        <v>0</v>
      </c>
      <c r="AG16" s="5"/>
    </row>
    <row r="17" spans="1:33" x14ac:dyDescent="0.15">
      <c r="A17" s="8">
        <f t="shared" si="7"/>
        <v>1987</v>
      </c>
      <c r="B17" s="9">
        <f t="shared" si="0"/>
        <v>2039</v>
      </c>
      <c r="C17" s="8" t="str">
        <f t="shared" si="3"/>
        <v>2/23</v>
      </c>
      <c r="D17" s="8">
        <f t="shared" si="4"/>
        <v>11</v>
      </c>
      <c r="E17" s="8">
        <f>VLOOKUP($B17&amp;$L$1,データベース!A:B,2,0)+$N$1</f>
        <v>141</v>
      </c>
      <c r="F17" s="8">
        <f t="shared" si="5"/>
        <v>141</v>
      </c>
      <c r="G17" s="8" t="str">
        <f>IF(F17&lt;21,VLOOKUP(F17,データベース!F:H,3,0),VLOOKUP(MOD(F17,20),データベース!F:H,3,0))</f>
        <v>赤い龍</v>
      </c>
      <c r="H17" s="8">
        <f t="shared" si="6"/>
        <v>11</v>
      </c>
      <c r="I17" s="8" t="str">
        <f>IF(MOD(F17,13)=0,VLOOKUP(INT(F17/13),データベース!F:G,2,0),VLOOKUP(INT(F17/13)+1,データベース!F:G,2,0))</f>
        <v>青い猿</v>
      </c>
      <c r="J17" s="7"/>
      <c r="K17" s="65"/>
      <c r="L17" s="66"/>
      <c r="M17" s="66"/>
      <c r="N17" s="66"/>
      <c r="O17" s="66"/>
      <c r="P17" s="66"/>
      <c r="Q17" s="67"/>
      <c r="R17" s="4"/>
      <c r="S17" s="5">
        <f t="shared" si="1"/>
        <v>0</v>
      </c>
      <c r="T17" s="5">
        <f t="shared" si="1"/>
        <v>1</v>
      </c>
      <c r="U17" s="5">
        <f t="shared" si="1"/>
        <v>0</v>
      </c>
      <c r="V17" s="5">
        <f t="shared" si="1"/>
        <v>0</v>
      </c>
      <c r="X17" s="5">
        <f t="shared" si="2"/>
        <v>0</v>
      </c>
      <c r="Y17" s="5">
        <f t="shared" si="2"/>
        <v>0</v>
      </c>
      <c r="Z17" s="5">
        <f t="shared" si="2"/>
        <v>1</v>
      </c>
      <c r="AA17" s="5">
        <f t="shared" si="2"/>
        <v>0</v>
      </c>
      <c r="AG17" s="5"/>
    </row>
    <row r="18" spans="1:33" x14ac:dyDescent="0.15">
      <c r="A18" s="8">
        <f t="shared" si="7"/>
        <v>1988</v>
      </c>
      <c r="B18" s="9">
        <f t="shared" si="0"/>
        <v>2040</v>
      </c>
      <c r="C18" s="8" t="str">
        <f t="shared" si="3"/>
        <v>2/23</v>
      </c>
      <c r="D18" s="8">
        <f t="shared" si="4"/>
        <v>12</v>
      </c>
      <c r="E18" s="8">
        <f>VLOOKUP($B18&amp;$L$1,データベース!A:B,2,0)+$N$1</f>
        <v>246</v>
      </c>
      <c r="F18" s="8">
        <f t="shared" si="5"/>
        <v>246</v>
      </c>
      <c r="G18" s="8" t="str">
        <f>IF(F18&lt;21,VLOOKUP(F18,データベース!F:H,3,0),VLOOKUP(MOD(F18,20),データベース!F:H,3,0))</f>
        <v>白い世界の橋渡</v>
      </c>
      <c r="H18" s="8">
        <f t="shared" si="6"/>
        <v>12</v>
      </c>
      <c r="I18" s="8" t="str">
        <f>IF(MOD(F18,13)=0,VLOOKUP(INT(F18/13),データベース!F:G,2,0),VLOOKUP(INT(F18/13)+1,データベース!F:G,2,0))</f>
        <v>青い鷹</v>
      </c>
      <c r="J18" s="7"/>
      <c r="K18" s="65"/>
      <c r="L18" s="66"/>
      <c r="M18" s="66"/>
      <c r="N18" s="66"/>
      <c r="O18" s="66"/>
      <c r="P18" s="66"/>
      <c r="Q18" s="67"/>
      <c r="R18" s="4"/>
      <c r="S18" s="5">
        <f t="shared" si="1"/>
        <v>0</v>
      </c>
      <c r="T18" s="5">
        <f t="shared" si="1"/>
        <v>0</v>
      </c>
      <c r="U18" s="5">
        <f t="shared" si="1"/>
        <v>1</v>
      </c>
      <c r="V18" s="5">
        <f t="shared" si="1"/>
        <v>0</v>
      </c>
      <c r="X18" s="5">
        <f t="shared" si="2"/>
        <v>0</v>
      </c>
      <c r="Y18" s="5">
        <f t="shared" si="2"/>
        <v>0</v>
      </c>
      <c r="Z18" s="5">
        <f t="shared" si="2"/>
        <v>1</v>
      </c>
      <c r="AA18" s="5">
        <f t="shared" si="2"/>
        <v>0</v>
      </c>
      <c r="AG18" s="5"/>
    </row>
    <row r="19" spans="1:33" x14ac:dyDescent="0.15">
      <c r="A19" s="8">
        <f t="shared" si="7"/>
        <v>1989</v>
      </c>
      <c r="B19" s="9">
        <f t="shared" si="0"/>
        <v>2041</v>
      </c>
      <c r="C19" s="8" t="str">
        <f t="shared" si="3"/>
        <v>2/23</v>
      </c>
      <c r="D19" s="8">
        <f t="shared" si="4"/>
        <v>13</v>
      </c>
      <c r="E19" s="8">
        <f>VLOOKUP($B19&amp;$L$1,データベース!A:B,2,0)+$N$1</f>
        <v>91</v>
      </c>
      <c r="F19" s="8">
        <f t="shared" si="5"/>
        <v>91</v>
      </c>
      <c r="G19" s="8" t="str">
        <f>IF(F19&lt;21,VLOOKUP(F19,データベース!F:H,3,0),VLOOKUP(MOD(F19,20),データベース!F:H,3,0))</f>
        <v>青い猿</v>
      </c>
      <c r="H19" s="8">
        <f t="shared" si="6"/>
        <v>13</v>
      </c>
      <c r="I19" s="8" t="str">
        <f>IF(MOD(F19,13)=0,VLOOKUP(INT(F19/13),データベース!F:G,2,0),VLOOKUP(INT(F19/13)+1,データベース!F:G,2,0))</f>
        <v>青い嵐</v>
      </c>
      <c r="J19" s="7"/>
      <c r="K19" s="65"/>
      <c r="L19" s="66"/>
      <c r="M19" s="66"/>
      <c r="N19" s="66"/>
      <c r="O19" s="66"/>
      <c r="P19" s="66"/>
      <c r="Q19" s="67"/>
      <c r="R19" s="4"/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1</v>
      </c>
      <c r="X19" s="5">
        <f t="shared" si="2"/>
        <v>0</v>
      </c>
      <c r="Y19" s="5">
        <f t="shared" si="2"/>
        <v>0</v>
      </c>
      <c r="Z19" s="5">
        <f t="shared" si="2"/>
        <v>0</v>
      </c>
      <c r="AA19" s="5">
        <f t="shared" si="2"/>
        <v>1</v>
      </c>
      <c r="AG19" s="5"/>
    </row>
    <row r="20" spans="1:33" x14ac:dyDescent="0.15">
      <c r="A20" s="8">
        <f t="shared" si="7"/>
        <v>1990</v>
      </c>
      <c r="B20" s="9">
        <f t="shared" si="0"/>
        <v>2042</v>
      </c>
      <c r="C20" s="8" t="str">
        <f t="shared" si="3"/>
        <v>2/23</v>
      </c>
      <c r="D20" s="8">
        <f t="shared" si="4"/>
        <v>14</v>
      </c>
      <c r="E20" s="8">
        <f>VLOOKUP($B20&amp;$L$1,データベース!A:B,2,0)+$N$1</f>
        <v>196</v>
      </c>
      <c r="F20" s="8">
        <f t="shared" si="5"/>
        <v>196</v>
      </c>
      <c r="G20" s="8" t="str">
        <f>IF(F20&lt;21,VLOOKUP(F20,データベース!F:H,3,0),VLOOKUP(MOD(F20,20),データベース!F:H,3,0))</f>
        <v>黄色い戦士</v>
      </c>
      <c r="H20" s="8">
        <f t="shared" si="6"/>
        <v>1</v>
      </c>
      <c r="I20" s="8" t="str">
        <f>IF(MOD(F20,13)=0,VLOOKUP(INT(F20/13),データベース!F:G,2,0),VLOOKUP(INT(F20/13)+1,データベース!F:G,2,0))</f>
        <v>黄色い戦士</v>
      </c>
      <c r="J20" s="7"/>
      <c r="K20" s="65"/>
      <c r="L20" s="66"/>
      <c r="M20" s="66"/>
      <c r="N20" s="66"/>
      <c r="O20" s="66"/>
      <c r="P20" s="66"/>
      <c r="Q20" s="67"/>
      <c r="R20" s="4"/>
      <c r="S20" s="5">
        <f t="shared" si="1"/>
        <v>1</v>
      </c>
      <c r="T20" s="5">
        <f t="shared" si="1"/>
        <v>0</v>
      </c>
      <c r="U20" s="5">
        <f t="shared" si="1"/>
        <v>0</v>
      </c>
      <c r="V20" s="5">
        <f t="shared" si="1"/>
        <v>0</v>
      </c>
      <c r="X20" s="5">
        <f t="shared" si="2"/>
        <v>0</v>
      </c>
      <c r="Y20" s="5">
        <f t="shared" si="2"/>
        <v>0</v>
      </c>
      <c r="Z20" s="5">
        <f t="shared" si="2"/>
        <v>0</v>
      </c>
      <c r="AA20" s="5">
        <f t="shared" si="2"/>
        <v>1</v>
      </c>
      <c r="AG20" s="5"/>
    </row>
    <row r="21" spans="1:33" x14ac:dyDescent="0.15">
      <c r="A21" s="8">
        <f t="shared" si="7"/>
        <v>1991</v>
      </c>
      <c r="B21" s="9">
        <f t="shared" si="0"/>
        <v>2043</v>
      </c>
      <c r="C21" s="8" t="str">
        <f t="shared" si="3"/>
        <v>2/23</v>
      </c>
      <c r="D21" s="8">
        <f t="shared" si="4"/>
        <v>15</v>
      </c>
      <c r="E21" s="8">
        <f>VLOOKUP($B21&amp;$L$1,データベース!A:B,2,0)+$N$1</f>
        <v>41</v>
      </c>
      <c r="F21" s="8">
        <f t="shared" si="5"/>
        <v>41</v>
      </c>
      <c r="G21" s="8" t="str">
        <f>IF(F21&lt;21,VLOOKUP(F21,データベース!F:H,3,0),VLOOKUP(MOD(F21,20),データベース!F:H,3,0))</f>
        <v>赤い龍</v>
      </c>
      <c r="H21" s="8">
        <f t="shared" si="6"/>
        <v>2</v>
      </c>
      <c r="I21" s="8" t="str">
        <f>IF(MOD(F21,13)=0,VLOOKUP(INT(F21/13),データベース!F:G,2,0),VLOOKUP(INT(F21/13)+1,データベース!F:G,2,0))</f>
        <v>黄色い太陽</v>
      </c>
      <c r="J21" s="7"/>
      <c r="K21" s="65"/>
      <c r="L21" s="66"/>
      <c r="M21" s="66"/>
      <c r="N21" s="66"/>
      <c r="O21" s="66"/>
      <c r="P21" s="66"/>
      <c r="Q21" s="67"/>
      <c r="R21" s="4"/>
      <c r="S21" s="5">
        <f t="shared" si="1"/>
        <v>0</v>
      </c>
      <c r="T21" s="5">
        <f t="shared" si="1"/>
        <v>1</v>
      </c>
      <c r="U21" s="5">
        <f t="shared" si="1"/>
        <v>0</v>
      </c>
      <c r="V21" s="5">
        <f t="shared" si="1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1</v>
      </c>
      <c r="AG21" s="5"/>
    </row>
    <row r="22" spans="1:33" x14ac:dyDescent="0.15">
      <c r="A22" s="8">
        <f t="shared" si="7"/>
        <v>1992</v>
      </c>
      <c r="B22" s="9">
        <f t="shared" si="0"/>
        <v>2044</v>
      </c>
      <c r="C22" s="8" t="str">
        <f t="shared" si="3"/>
        <v>2/23</v>
      </c>
      <c r="D22" s="8">
        <f t="shared" si="4"/>
        <v>16</v>
      </c>
      <c r="E22" s="8">
        <f>VLOOKUP($B22&amp;$L$1,データベース!A:B,2,0)+$N$1</f>
        <v>146</v>
      </c>
      <c r="F22" s="8">
        <f t="shared" si="5"/>
        <v>146</v>
      </c>
      <c r="G22" s="8" t="str">
        <f>IF(F22&lt;21,VLOOKUP(F22,データベース!F:H,3,0),VLOOKUP(MOD(F22,20),データベース!F:H,3,0))</f>
        <v>白い世界の橋渡</v>
      </c>
      <c r="H22" s="8">
        <f t="shared" si="6"/>
        <v>3</v>
      </c>
      <c r="I22" s="8" t="str">
        <f>IF(MOD(F22,13)=0,VLOOKUP(INT(F22/13),データベース!F:G,2,0),VLOOKUP(INT(F22/13)+1,データベース!F:G,2,0))</f>
        <v>黄色い種</v>
      </c>
      <c r="J22" s="7"/>
      <c r="K22" s="65"/>
      <c r="L22" s="66"/>
      <c r="M22" s="66"/>
      <c r="N22" s="66"/>
      <c r="O22" s="66"/>
      <c r="P22" s="66"/>
      <c r="Q22" s="67"/>
      <c r="R22" s="4"/>
      <c r="S22" s="5">
        <f t="shared" si="1"/>
        <v>0</v>
      </c>
      <c r="T22" s="5">
        <f t="shared" si="1"/>
        <v>0</v>
      </c>
      <c r="U22" s="5">
        <f t="shared" si="1"/>
        <v>1</v>
      </c>
      <c r="V22" s="5">
        <f t="shared" si="1"/>
        <v>0</v>
      </c>
      <c r="X22" s="5">
        <f t="shared" si="2"/>
        <v>0</v>
      </c>
      <c r="Y22" s="5">
        <f t="shared" si="2"/>
        <v>0</v>
      </c>
      <c r="Z22" s="5">
        <f t="shared" si="2"/>
        <v>0</v>
      </c>
      <c r="AA22" s="5">
        <f t="shared" si="2"/>
        <v>1</v>
      </c>
      <c r="AG22" s="5"/>
    </row>
    <row r="23" spans="1:33" x14ac:dyDescent="0.15">
      <c r="A23" s="8">
        <f t="shared" si="7"/>
        <v>1993</v>
      </c>
      <c r="B23" s="9">
        <f t="shared" si="0"/>
        <v>2045</v>
      </c>
      <c r="C23" s="8" t="str">
        <f t="shared" si="3"/>
        <v>2/23</v>
      </c>
      <c r="D23" s="8">
        <f t="shared" si="4"/>
        <v>17</v>
      </c>
      <c r="E23" s="8">
        <f>VLOOKUP($B23&amp;$L$1,データベース!A:B,2,0)+$N$1</f>
        <v>251</v>
      </c>
      <c r="F23" s="8">
        <f t="shared" si="5"/>
        <v>251</v>
      </c>
      <c r="G23" s="8" t="str">
        <f>IF(F23&lt;21,VLOOKUP(F23,データベース!F:H,3,0),VLOOKUP(MOD(F23,20),データベース!F:H,3,0))</f>
        <v>青い猿</v>
      </c>
      <c r="H23" s="8">
        <f t="shared" si="6"/>
        <v>4</v>
      </c>
      <c r="I23" s="8" t="str">
        <f>IF(MOD(F23,13)=0,VLOOKUP(INT(F23/13),データベース!F:G,2,0),VLOOKUP(INT(F23/13)+1,データベース!F:G,2,0))</f>
        <v>黄色い星</v>
      </c>
      <c r="J23" s="7"/>
      <c r="K23" s="65"/>
      <c r="L23" s="66"/>
      <c r="M23" s="66"/>
      <c r="N23" s="66"/>
      <c r="O23" s="66"/>
      <c r="P23" s="66"/>
      <c r="Q23" s="67"/>
      <c r="R23" s="4"/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1</v>
      </c>
      <c r="X23" s="5">
        <f t="shared" si="2"/>
        <v>0</v>
      </c>
      <c r="Y23" s="5">
        <f t="shared" si="2"/>
        <v>0</v>
      </c>
      <c r="Z23" s="5">
        <f t="shared" si="2"/>
        <v>0</v>
      </c>
      <c r="AA23" s="5">
        <f t="shared" si="2"/>
        <v>1</v>
      </c>
      <c r="AG23" s="5"/>
    </row>
    <row r="24" spans="1:33" x14ac:dyDescent="0.15">
      <c r="A24" s="8">
        <f t="shared" si="7"/>
        <v>1994</v>
      </c>
      <c r="B24" s="9">
        <f t="shared" si="0"/>
        <v>2046</v>
      </c>
      <c r="C24" s="8" t="str">
        <f t="shared" si="3"/>
        <v>2/23</v>
      </c>
      <c r="D24" s="8">
        <f t="shared" si="4"/>
        <v>18</v>
      </c>
      <c r="E24" s="8">
        <f>VLOOKUP($B24&amp;$L$1,データベース!A:B,2,0)+$N$1</f>
        <v>96</v>
      </c>
      <c r="F24" s="8">
        <f t="shared" si="5"/>
        <v>96</v>
      </c>
      <c r="G24" s="8" t="str">
        <f>IF(F24&lt;21,VLOOKUP(F24,データベース!F:H,3,0),VLOOKUP(MOD(F24,20),データベース!F:H,3,0))</f>
        <v>黄色い戦士</v>
      </c>
      <c r="H24" s="8">
        <f t="shared" si="6"/>
        <v>5</v>
      </c>
      <c r="I24" s="8" t="str">
        <f>IF(MOD(F24,13)=0,VLOOKUP(INT(F24/13),データベース!F:G,2,0),VLOOKUP(INT(F24/13)+1,データベース!F:G,2,0))</f>
        <v>黄色い人</v>
      </c>
      <c r="J24" s="7"/>
      <c r="K24" s="65"/>
      <c r="L24" s="66"/>
      <c r="M24" s="66"/>
      <c r="N24" s="66"/>
      <c r="O24" s="66"/>
      <c r="P24" s="66"/>
      <c r="Q24" s="67"/>
      <c r="R24" s="4"/>
      <c r="S24" s="5">
        <f t="shared" si="1"/>
        <v>1</v>
      </c>
      <c r="T24" s="5">
        <f t="shared" si="1"/>
        <v>0</v>
      </c>
      <c r="U24" s="5">
        <f t="shared" si="1"/>
        <v>0</v>
      </c>
      <c r="V24" s="5">
        <f t="shared" si="1"/>
        <v>0</v>
      </c>
      <c r="X24" s="5">
        <f t="shared" si="2"/>
        <v>0</v>
      </c>
      <c r="Y24" s="5">
        <f t="shared" si="2"/>
        <v>0</v>
      </c>
      <c r="Z24" s="5">
        <f t="shared" si="2"/>
        <v>0</v>
      </c>
      <c r="AA24" s="5">
        <f t="shared" si="2"/>
        <v>1</v>
      </c>
      <c r="AG24" s="5"/>
    </row>
    <row r="25" spans="1:33" x14ac:dyDescent="0.15">
      <c r="A25" s="8">
        <f t="shared" si="7"/>
        <v>1995</v>
      </c>
      <c r="B25" s="9">
        <f t="shared" si="0"/>
        <v>2047</v>
      </c>
      <c r="C25" s="8" t="str">
        <f t="shared" si="3"/>
        <v>2/23</v>
      </c>
      <c r="D25" s="8">
        <f t="shared" si="4"/>
        <v>19</v>
      </c>
      <c r="E25" s="8">
        <f>VLOOKUP($B25&amp;$L$1,データベース!A:B,2,0)+$N$1</f>
        <v>201</v>
      </c>
      <c r="F25" s="8">
        <f t="shared" si="5"/>
        <v>201</v>
      </c>
      <c r="G25" s="8" t="str">
        <f>IF(F25&lt;21,VLOOKUP(F25,データベース!F:H,3,0),VLOOKUP(MOD(F25,20),データベース!F:H,3,0))</f>
        <v>赤い龍</v>
      </c>
      <c r="H25" s="8">
        <f t="shared" si="6"/>
        <v>6</v>
      </c>
      <c r="I25" s="8" t="str">
        <f>IF(MOD(F25,13)=0,VLOOKUP(INT(F25/13),データベース!F:G,2,0),VLOOKUP(INT(F25/13)+1,データベース!F:G,2,0))</f>
        <v>黄色い戦士</v>
      </c>
      <c r="J25" s="7"/>
      <c r="K25" s="65"/>
      <c r="L25" s="66"/>
      <c r="M25" s="66"/>
      <c r="N25" s="66"/>
      <c r="O25" s="66"/>
      <c r="P25" s="66"/>
      <c r="Q25" s="67"/>
      <c r="R25" s="4"/>
      <c r="S25" s="5">
        <f t="shared" si="1"/>
        <v>0</v>
      </c>
      <c r="T25" s="5">
        <f t="shared" si="1"/>
        <v>1</v>
      </c>
      <c r="U25" s="5">
        <f t="shared" si="1"/>
        <v>0</v>
      </c>
      <c r="V25" s="5">
        <f t="shared" si="1"/>
        <v>0</v>
      </c>
      <c r="X25" s="5">
        <f t="shared" si="2"/>
        <v>0</v>
      </c>
      <c r="Y25" s="5">
        <f t="shared" si="2"/>
        <v>0</v>
      </c>
      <c r="Z25" s="5">
        <f t="shared" si="2"/>
        <v>0</v>
      </c>
      <c r="AA25" s="5">
        <f t="shared" si="2"/>
        <v>1</v>
      </c>
      <c r="AG25" s="5"/>
    </row>
    <row r="26" spans="1:33" x14ac:dyDescent="0.15">
      <c r="A26" s="8">
        <f t="shared" si="7"/>
        <v>1996</v>
      </c>
      <c r="B26" s="9">
        <f t="shared" si="0"/>
        <v>2048</v>
      </c>
      <c r="C26" s="8" t="str">
        <f t="shared" si="3"/>
        <v>2/23</v>
      </c>
      <c r="D26" s="8">
        <f t="shared" si="4"/>
        <v>20</v>
      </c>
      <c r="E26" s="8">
        <f>VLOOKUP($B26&amp;$L$1,データベース!A:B,2,0)+$N$1</f>
        <v>46</v>
      </c>
      <c r="F26" s="8">
        <f t="shared" si="5"/>
        <v>46</v>
      </c>
      <c r="G26" s="8" t="str">
        <f>IF(F26&lt;21,VLOOKUP(F26,データベース!F:H,3,0),VLOOKUP(MOD(F26,20),データベース!F:H,3,0))</f>
        <v>白い世界の橋渡</v>
      </c>
      <c r="H26" s="8">
        <f t="shared" si="6"/>
        <v>7</v>
      </c>
      <c r="I26" s="8" t="str">
        <f>IF(MOD(F26,13)=0,VLOOKUP(INT(F26/13),データベース!F:G,2,0),VLOOKUP(INT(F26/13)+1,データベース!F:G,2,0))</f>
        <v>黄色い太陽</v>
      </c>
      <c r="J26" s="7"/>
      <c r="K26" s="65"/>
      <c r="L26" s="66"/>
      <c r="M26" s="66"/>
      <c r="N26" s="66"/>
      <c r="O26" s="66"/>
      <c r="P26" s="66"/>
      <c r="Q26" s="67"/>
      <c r="R26" s="4"/>
      <c r="S26" s="5">
        <f t="shared" si="1"/>
        <v>0</v>
      </c>
      <c r="T26" s="5">
        <f t="shared" si="1"/>
        <v>0</v>
      </c>
      <c r="U26" s="5">
        <f t="shared" si="1"/>
        <v>1</v>
      </c>
      <c r="V26" s="5">
        <f t="shared" si="1"/>
        <v>0</v>
      </c>
      <c r="X26" s="5">
        <f t="shared" si="2"/>
        <v>0</v>
      </c>
      <c r="Y26" s="5">
        <f t="shared" si="2"/>
        <v>0</v>
      </c>
      <c r="Z26" s="5">
        <f t="shared" si="2"/>
        <v>0</v>
      </c>
      <c r="AA26" s="5">
        <f t="shared" si="2"/>
        <v>1</v>
      </c>
      <c r="AG26" s="5"/>
    </row>
    <row r="27" spans="1:33" x14ac:dyDescent="0.15">
      <c r="A27" s="8">
        <f t="shared" si="7"/>
        <v>1997</v>
      </c>
      <c r="B27" s="9">
        <f t="shared" si="0"/>
        <v>2049</v>
      </c>
      <c r="C27" s="8" t="str">
        <f t="shared" si="3"/>
        <v>2/23</v>
      </c>
      <c r="D27" s="8">
        <f t="shared" si="4"/>
        <v>21</v>
      </c>
      <c r="E27" s="8">
        <f>VLOOKUP($B27&amp;$L$1,データベース!A:B,2,0)+$N$1</f>
        <v>151</v>
      </c>
      <c r="F27" s="8">
        <f t="shared" si="5"/>
        <v>151</v>
      </c>
      <c r="G27" s="8" t="str">
        <f>IF(F27&lt;21,VLOOKUP(F27,データベース!F:H,3,0),VLOOKUP(MOD(F27,20),データベース!F:H,3,0))</f>
        <v>青い猿</v>
      </c>
      <c r="H27" s="8">
        <f t="shared" si="6"/>
        <v>8</v>
      </c>
      <c r="I27" s="8" t="str">
        <f>IF(MOD(F27,13)=0,VLOOKUP(INT(F27/13),データベース!F:G,2,0),VLOOKUP(INT(F27/13)+1,データベース!F:G,2,0))</f>
        <v>黄色い種</v>
      </c>
      <c r="J27" s="7"/>
      <c r="K27" s="65"/>
      <c r="L27" s="66"/>
      <c r="M27" s="66"/>
      <c r="N27" s="66"/>
      <c r="O27" s="66"/>
      <c r="P27" s="66"/>
      <c r="Q27" s="67"/>
      <c r="R27" s="4"/>
      <c r="S27" s="5">
        <f t="shared" si="1"/>
        <v>0</v>
      </c>
      <c r="T27" s="5">
        <f t="shared" si="1"/>
        <v>0</v>
      </c>
      <c r="U27" s="5">
        <f t="shared" si="1"/>
        <v>0</v>
      </c>
      <c r="V27" s="5">
        <f t="shared" si="1"/>
        <v>1</v>
      </c>
      <c r="X27" s="5">
        <f t="shared" si="2"/>
        <v>0</v>
      </c>
      <c r="Y27" s="5">
        <f t="shared" si="2"/>
        <v>0</v>
      </c>
      <c r="Z27" s="5">
        <f t="shared" si="2"/>
        <v>0</v>
      </c>
      <c r="AA27" s="5">
        <f t="shared" si="2"/>
        <v>1</v>
      </c>
      <c r="AG27" s="5"/>
    </row>
    <row r="28" spans="1:33" x14ac:dyDescent="0.15">
      <c r="A28" s="8">
        <f t="shared" si="7"/>
        <v>1998</v>
      </c>
      <c r="B28" s="9">
        <f t="shared" si="0"/>
        <v>2050</v>
      </c>
      <c r="C28" s="8" t="str">
        <f t="shared" si="3"/>
        <v>2/23</v>
      </c>
      <c r="D28" s="8">
        <f t="shared" si="4"/>
        <v>22</v>
      </c>
      <c r="E28" s="8">
        <f>VLOOKUP($B28&amp;$L$1,データベース!A:B,2,0)+$N$1</f>
        <v>256</v>
      </c>
      <c r="F28" s="8">
        <f t="shared" si="5"/>
        <v>256</v>
      </c>
      <c r="G28" s="8" t="str">
        <f>IF(F28&lt;21,VLOOKUP(F28,データベース!F:H,3,0),VLOOKUP(MOD(F28,20),データベース!F:H,3,0))</f>
        <v>黄色い戦士</v>
      </c>
      <c r="H28" s="8">
        <f t="shared" si="6"/>
        <v>9</v>
      </c>
      <c r="I28" s="8" t="str">
        <f>IF(MOD(F28,13)=0,VLOOKUP(INT(F28/13),データベース!F:G,2,0),VLOOKUP(INT(F28/13)+1,データベース!F:G,2,0))</f>
        <v>黄色い星</v>
      </c>
      <c r="J28" s="7"/>
      <c r="K28" s="65"/>
      <c r="L28" s="66"/>
      <c r="M28" s="66"/>
      <c r="N28" s="66"/>
      <c r="O28" s="66"/>
      <c r="P28" s="66"/>
      <c r="Q28" s="67"/>
      <c r="R28" s="4"/>
      <c r="S28" s="5">
        <f t="shared" si="1"/>
        <v>1</v>
      </c>
      <c r="T28" s="5">
        <f t="shared" si="1"/>
        <v>0</v>
      </c>
      <c r="U28" s="5">
        <f t="shared" si="1"/>
        <v>0</v>
      </c>
      <c r="V28" s="5">
        <f t="shared" si="1"/>
        <v>0</v>
      </c>
      <c r="X28" s="5">
        <f t="shared" si="2"/>
        <v>0</v>
      </c>
      <c r="Y28" s="5">
        <f t="shared" si="2"/>
        <v>0</v>
      </c>
      <c r="Z28" s="5">
        <f t="shared" si="2"/>
        <v>0</v>
      </c>
      <c r="AA28" s="5">
        <f t="shared" si="2"/>
        <v>1</v>
      </c>
      <c r="AG28" s="5"/>
    </row>
    <row r="29" spans="1:33" x14ac:dyDescent="0.15">
      <c r="A29" s="8">
        <f t="shared" si="7"/>
        <v>1999</v>
      </c>
      <c r="B29" s="9">
        <f t="shared" si="0"/>
        <v>2051</v>
      </c>
      <c r="C29" s="8" t="str">
        <f t="shared" si="3"/>
        <v>2/23</v>
      </c>
      <c r="D29" s="8">
        <f t="shared" si="4"/>
        <v>23</v>
      </c>
      <c r="E29" s="8">
        <f>VLOOKUP($B29&amp;$L$1,データベース!A:B,2,0)+$N$1</f>
        <v>101</v>
      </c>
      <c r="F29" s="8">
        <f t="shared" si="5"/>
        <v>101</v>
      </c>
      <c r="G29" s="8" t="str">
        <f>IF(F29&lt;21,VLOOKUP(F29,データベース!F:H,3,0),VLOOKUP(MOD(F29,20),データベース!F:H,3,0))</f>
        <v>赤い龍</v>
      </c>
      <c r="H29" s="8">
        <f t="shared" si="6"/>
        <v>10</v>
      </c>
      <c r="I29" s="8" t="str">
        <f>IF(MOD(F29,13)=0,VLOOKUP(INT(F29/13),データベース!F:G,2,0),VLOOKUP(INT(F29/13)+1,データベース!F:G,2,0))</f>
        <v>黄色い人</v>
      </c>
      <c r="J29" s="7"/>
      <c r="K29" s="65"/>
      <c r="L29" s="66"/>
      <c r="M29" s="66"/>
      <c r="N29" s="66"/>
      <c r="O29" s="66"/>
      <c r="P29" s="66"/>
      <c r="Q29" s="67"/>
      <c r="R29" s="4"/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X29" s="5">
        <f t="shared" si="2"/>
        <v>0</v>
      </c>
      <c r="Y29" s="5">
        <f t="shared" si="2"/>
        <v>0</v>
      </c>
      <c r="Z29" s="5">
        <f t="shared" si="2"/>
        <v>0</v>
      </c>
      <c r="AA29" s="5">
        <f t="shared" si="2"/>
        <v>1</v>
      </c>
      <c r="AG29" s="5"/>
    </row>
    <row r="30" spans="1:33" x14ac:dyDescent="0.15">
      <c r="A30" s="8">
        <f t="shared" si="7"/>
        <v>2000</v>
      </c>
      <c r="B30" s="9">
        <f t="shared" si="0"/>
        <v>2052</v>
      </c>
      <c r="C30" s="8" t="str">
        <f t="shared" si="3"/>
        <v>2/23</v>
      </c>
      <c r="D30" s="8">
        <f t="shared" si="4"/>
        <v>24</v>
      </c>
      <c r="E30" s="8">
        <f>VLOOKUP($B30&amp;$L$1,データベース!A:B,2,0)+$N$1</f>
        <v>206</v>
      </c>
      <c r="F30" s="8">
        <f t="shared" si="5"/>
        <v>206</v>
      </c>
      <c r="G30" s="8" t="str">
        <f>IF(F30&lt;21,VLOOKUP(F30,データベース!F:H,3,0),VLOOKUP(MOD(F30,20),データベース!F:H,3,0))</f>
        <v>白い世界の橋渡</v>
      </c>
      <c r="H30" s="8">
        <f t="shared" si="6"/>
        <v>11</v>
      </c>
      <c r="I30" s="8" t="str">
        <f>IF(MOD(F30,13)=0,VLOOKUP(INT(F30/13),データベース!F:G,2,0),VLOOKUP(INT(F30/13)+1,データベース!F:G,2,0))</f>
        <v>黄色い戦士</v>
      </c>
      <c r="J30" s="7"/>
      <c r="K30" s="65"/>
      <c r="L30" s="66"/>
      <c r="M30" s="66"/>
      <c r="N30" s="66"/>
      <c r="O30" s="66"/>
      <c r="P30" s="66"/>
      <c r="Q30" s="67"/>
      <c r="R30" s="4"/>
      <c r="S30" s="5">
        <f t="shared" si="1"/>
        <v>0</v>
      </c>
      <c r="T30" s="5">
        <f t="shared" si="1"/>
        <v>0</v>
      </c>
      <c r="U30" s="5">
        <f t="shared" si="1"/>
        <v>1</v>
      </c>
      <c r="V30" s="5">
        <f t="shared" si="1"/>
        <v>0</v>
      </c>
      <c r="X30" s="5">
        <f t="shared" si="2"/>
        <v>0</v>
      </c>
      <c r="Y30" s="5">
        <f t="shared" si="2"/>
        <v>0</v>
      </c>
      <c r="Z30" s="5">
        <f t="shared" si="2"/>
        <v>0</v>
      </c>
      <c r="AA30" s="5">
        <f t="shared" si="2"/>
        <v>1</v>
      </c>
      <c r="AG30" s="5"/>
    </row>
    <row r="31" spans="1:33" x14ac:dyDescent="0.15">
      <c r="A31" s="8">
        <f t="shared" si="7"/>
        <v>2001</v>
      </c>
      <c r="B31" s="9">
        <f t="shared" si="0"/>
        <v>2053</v>
      </c>
      <c r="C31" s="8" t="str">
        <f t="shared" si="3"/>
        <v>2/23</v>
      </c>
      <c r="D31" s="8">
        <f t="shared" si="4"/>
        <v>25</v>
      </c>
      <c r="E31" s="8">
        <f>VLOOKUP($B31&amp;$L$1,データベース!A:B,2,0)+$N$1</f>
        <v>51</v>
      </c>
      <c r="F31" s="8">
        <f t="shared" si="5"/>
        <v>51</v>
      </c>
      <c r="G31" s="8" t="str">
        <f>IF(F31&lt;21,VLOOKUP(F31,データベース!F:H,3,0),VLOOKUP(MOD(F31,20),データベース!F:H,3,0))</f>
        <v>青い猿</v>
      </c>
      <c r="H31" s="8">
        <f t="shared" si="6"/>
        <v>12</v>
      </c>
      <c r="I31" s="8" t="str">
        <f>IF(MOD(F31,13)=0,VLOOKUP(INT(F31/13),データベース!F:G,2,0),VLOOKUP(INT(F31/13)+1,データベース!F:G,2,0))</f>
        <v>黄色い太陽</v>
      </c>
      <c r="J31" s="7"/>
      <c r="K31" s="65"/>
      <c r="L31" s="66"/>
      <c r="M31" s="66"/>
      <c r="N31" s="66"/>
      <c r="O31" s="66"/>
      <c r="P31" s="66"/>
      <c r="Q31" s="67"/>
      <c r="R31" s="4"/>
      <c r="S31" s="5">
        <f t="shared" si="1"/>
        <v>0</v>
      </c>
      <c r="T31" s="5">
        <f t="shared" si="1"/>
        <v>0</v>
      </c>
      <c r="U31" s="5">
        <f t="shared" si="1"/>
        <v>0</v>
      </c>
      <c r="V31" s="5">
        <f t="shared" si="1"/>
        <v>1</v>
      </c>
      <c r="X31" s="5">
        <f t="shared" si="2"/>
        <v>0</v>
      </c>
      <c r="Y31" s="5">
        <f t="shared" si="2"/>
        <v>0</v>
      </c>
      <c r="Z31" s="5">
        <f t="shared" si="2"/>
        <v>0</v>
      </c>
      <c r="AA31" s="5">
        <f t="shared" si="2"/>
        <v>1</v>
      </c>
      <c r="AG31" s="5"/>
    </row>
    <row r="32" spans="1:33" x14ac:dyDescent="0.15">
      <c r="A32" s="8">
        <f t="shared" si="7"/>
        <v>2002</v>
      </c>
      <c r="B32" s="9">
        <f t="shared" si="0"/>
        <v>2054</v>
      </c>
      <c r="C32" s="8" t="str">
        <f t="shared" si="3"/>
        <v>2/23</v>
      </c>
      <c r="D32" s="8">
        <f t="shared" si="4"/>
        <v>26</v>
      </c>
      <c r="E32" s="8">
        <f>VLOOKUP($B32&amp;$L$1,データベース!A:B,2,0)+$N$1</f>
        <v>156</v>
      </c>
      <c r="F32" s="8">
        <f t="shared" si="5"/>
        <v>156</v>
      </c>
      <c r="G32" s="8" t="str">
        <f>IF(F32&lt;21,VLOOKUP(F32,データベース!F:H,3,0),VLOOKUP(MOD(F32,20),データベース!F:H,3,0))</f>
        <v>黄色い戦士</v>
      </c>
      <c r="H32" s="8">
        <f t="shared" si="6"/>
        <v>13</v>
      </c>
      <c r="I32" s="8" t="str">
        <f>IF(MOD(F32,13)=0,VLOOKUP(INT(F32/13),データベース!F:G,2,0),VLOOKUP(INT(F32/13)+1,データベース!F:G,2,0))</f>
        <v>黄色い種</v>
      </c>
      <c r="J32" s="7"/>
      <c r="K32" s="65"/>
      <c r="L32" s="66"/>
      <c r="M32" s="66"/>
      <c r="N32" s="66"/>
      <c r="O32" s="66"/>
      <c r="P32" s="66"/>
      <c r="Q32" s="67"/>
      <c r="R32" s="4"/>
      <c r="S32" s="5">
        <f t="shared" si="1"/>
        <v>1</v>
      </c>
      <c r="T32" s="5">
        <f t="shared" si="1"/>
        <v>0</v>
      </c>
      <c r="U32" s="5">
        <f t="shared" si="1"/>
        <v>0</v>
      </c>
      <c r="V32" s="5">
        <f t="shared" si="1"/>
        <v>0</v>
      </c>
      <c r="X32" s="5">
        <f t="shared" si="2"/>
        <v>1</v>
      </c>
      <c r="Y32" s="5">
        <f t="shared" si="2"/>
        <v>0</v>
      </c>
      <c r="Z32" s="5">
        <f t="shared" si="2"/>
        <v>0</v>
      </c>
      <c r="AA32" s="5">
        <f t="shared" si="2"/>
        <v>0</v>
      </c>
      <c r="AG32" s="5"/>
    </row>
    <row r="33" spans="1:33" x14ac:dyDescent="0.15">
      <c r="A33" s="8">
        <f t="shared" si="7"/>
        <v>2003</v>
      </c>
      <c r="B33" s="9">
        <f t="shared" si="0"/>
        <v>2055</v>
      </c>
      <c r="C33" s="8" t="str">
        <f t="shared" si="3"/>
        <v>2/23</v>
      </c>
      <c r="D33" s="8">
        <f t="shared" si="4"/>
        <v>27</v>
      </c>
      <c r="E33" s="8">
        <f>VLOOKUP($B33&amp;$L$1,データベース!A:B,2,0)+$N$1</f>
        <v>261</v>
      </c>
      <c r="F33" s="8">
        <f t="shared" si="5"/>
        <v>1</v>
      </c>
      <c r="G33" s="8" t="str">
        <f>IF(F33&lt;21,VLOOKUP(F33,データベース!F:H,3,0),VLOOKUP(MOD(F33,20),データベース!F:H,3,0))</f>
        <v>赤い龍</v>
      </c>
      <c r="H33" s="8">
        <f t="shared" si="6"/>
        <v>1</v>
      </c>
      <c r="I33" s="8" t="str">
        <f>IF(MOD(F33,13)=0,VLOOKUP(INT(F33/13),データベース!F:G,2,0),VLOOKUP(INT(F33/13)+1,データベース!F:G,2,0))</f>
        <v>赤い龍</v>
      </c>
      <c r="J33" s="7"/>
      <c r="K33" s="65"/>
      <c r="L33" s="66"/>
      <c r="M33" s="66"/>
      <c r="N33" s="66"/>
      <c r="O33" s="66"/>
      <c r="P33" s="66"/>
      <c r="Q33" s="67"/>
      <c r="R33" s="4"/>
      <c r="S33" s="5">
        <f t="shared" si="1"/>
        <v>0</v>
      </c>
      <c r="T33" s="5">
        <f t="shared" si="1"/>
        <v>1</v>
      </c>
      <c r="U33" s="5">
        <f t="shared" si="1"/>
        <v>0</v>
      </c>
      <c r="V33" s="5">
        <f t="shared" si="1"/>
        <v>0</v>
      </c>
      <c r="X33" s="5">
        <f t="shared" si="2"/>
        <v>1</v>
      </c>
      <c r="Y33" s="5">
        <f t="shared" si="2"/>
        <v>0</v>
      </c>
      <c r="Z33" s="5">
        <f t="shared" si="2"/>
        <v>0</v>
      </c>
      <c r="AA33" s="5">
        <f t="shared" si="2"/>
        <v>0</v>
      </c>
      <c r="AG33" s="5"/>
    </row>
    <row r="34" spans="1:33" x14ac:dyDescent="0.15">
      <c r="A34" s="8">
        <f t="shared" si="7"/>
        <v>2004</v>
      </c>
      <c r="B34" s="9">
        <f t="shared" si="0"/>
        <v>2056</v>
      </c>
      <c r="C34" s="8" t="str">
        <f t="shared" si="3"/>
        <v>2/23</v>
      </c>
      <c r="D34" s="8">
        <f t="shared" si="4"/>
        <v>28</v>
      </c>
      <c r="E34" s="8">
        <f>VLOOKUP($B34&amp;$L$1,データベース!A:B,2,0)+$N$1</f>
        <v>106</v>
      </c>
      <c r="F34" s="8">
        <f t="shared" si="5"/>
        <v>106</v>
      </c>
      <c r="G34" s="8" t="str">
        <f>IF(F34&lt;21,VLOOKUP(F34,データベース!F:H,3,0),VLOOKUP(MOD(F34,20),データベース!F:H,3,0))</f>
        <v>白い世界の橋渡</v>
      </c>
      <c r="H34" s="8">
        <f t="shared" si="6"/>
        <v>2</v>
      </c>
      <c r="I34" s="8" t="str">
        <f>IF(MOD(F34,13)=0,VLOOKUP(INT(F34/13),データベース!F:G,2,0),VLOOKUP(INT(F34/13)+1,データベース!F:G,2,0))</f>
        <v>赤い蛇</v>
      </c>
      <c r="J34" s="7"/>
      <c r="K34" s="65"/>
      <c r="L34" s="66"/>
      <c r="M34" s="66"/>
      <c r="N34" s="66"/>
      <c r="O34" s="66"/>
      <c r="P34" s="66"/>
      <c r="Q34" s="67"/>
      <c r="R34" s="4"/>
      <c r="S34" s="5">
        <f t="shared" si="1"/>
        <v>0</v>
      </c>
      <c r="T34" s="5">
        <f t="shared" si="1"/>
        <v>0</v>
      </c>
      <c r="U34" s="5">
        <f t="shared" si="1"/>
        <v>1</v>
      </c>
      <c r="V34" s="5">
        <f t="shared" si="1"/>
        <v>0</v>
      </c>
      <c r="X34" s="5">
        <f t="shared" si="2"/>
        <v>1</v>
      </c>
      <c r="Y34" s="5">
        <f t="shared" si="2"/>
        <v>0</v>
      </c>
      <c r="Z34" s="5">
        <f t="shared" si="2"/>
        <v>0</v>
      </c>
      <c r="AA34" s="5">
        <f t="shared" si="2"/>
        <v>0</v>
      </c>
      <c r="AG34" s="5"/>
    </row>
    <row r="35" spans="1:33" x14ac:dyDescent="0.15">
      <c r="A35" s="8">
        <f t="shared" si="7"/>
        <v>2005</v>
      </c>
      <c r="B35" s="9">
        <f>IF(A35&lt;1806,A35+260,IF(A35&lt;1858,A35+208,IF(A35&lt;1910,A35+156,IF(A35&lt;1962,A35+104,IF(A35&lt;2014,A35+52,IF(A35&lt;2066,A35,IF(A35&lt;2118,A35-52,A35-104)))))))</f>
        <v>2057</v>
      </c>
      <c r="C35" s="8" t="str">
        <f t="shared" si="3"/>
        <v>2/23</v>
      </c>
      <c r="D35" s="8">
        <f t="shared" si="4"/>
        <v>29</v>
      </c>
      <c r="E35" s="8">
        <f>VLOOKUP($B35&amp;$L$1,データベース!A:B,2,0)+$N$1</f>
        <v>211</v>
      </c>
      <c r="F35" s="8">
        <f t="shared" si="5"/>
        <v>211</v>
      </c>
      <c r="G35" s="8" t="str">
        <f>IF(F35&lt;21,VLOOKUP(F35,データベース!F:H,3,0),VLOOKUP(MOD(F35,20),データベース!F:H,3,0))</f>
        <v>青い猿</v>
      </c>
      <c r="H35" s="8">
        <f t="shared" si="6"/>
        <v>3</v>
      </c>
      <c r="I35" s="8" t="str">
        <f>IF(MOD(F35,13)=0,VLOOKUP(INT(F35/13),データベース!F:G,2,0),VLOOKUP(INT(F35/13)+1,データベース!F:G,2,0))</f>
        <v>赤い月</v>
      </c>
      <c r="J35" s="7"/>
      <c r="K35" s="65"/>
      <c r="L35" s="66"/>
      <c r="M35" s="66"/>
      <c r="N35" s="66"/>
      <c r="O35" s="66"/>
      <c r="P35" s="66"/>
      <c r="Q35" s="67"/>
      <c r="R35" s="4"/>
      <c r="S35" s="5">
        <f t="shared" si="1"/>
        <v>0</v>
      </c>
      <c r="T35" s="5">
        <f t="shared" si="1"/>
        <v>0</v>
      </c>
      <c r="U35" s="5">
        <f t="shared" si="1"/>
        <v>0</v>
      </c>
      <c r="V35" s="5">
        <f t="shared" si="1"/>
        <v>1</v>
      </c>
      <c r="X35" s="5">
        <f t="shared" si="2"/>
        <v>1</v>
      </c>
      <c r="Y35" s="5">
        <f t="shared" si="2"/>
        <v>0</v>
      </c>
      <c r="Z35" s="5">
        <f t="shared" si="2"/>
        <v>0</v>
      </c>
      <c r="AA35" s="5">
        <f t="shared" si="2"/>
        <v>0</v>
      </c>
      <c r="AG35" s="5"/>
    </row>
    <row r="36" spans="1:33" x14ac:dyDescent="0.15">
      <c r="A36" s="8">
        <f t="shared" si="7"/>
        <v>2006</v>
      </c>
      <c r="B36" s="9">
        <f t="shared" ref="B36:B60" si="8">IF(A36&lt;1806,A36+260,IF(A36&lt;1858,A36+208,IF(A36&lt;1910,A36+156,IF(A36&lt;1962,A36+104,IF(A36&lt;2014,A36+52,IF(A36&lt;2066,A36,IF(A36&lt;2118,A36-52,A36-104)))))))</f>
        <v>2058</v>
      </c>
      <c r="C36" s="8" t="str">
        <f t="shared" si="3"/>
        <v>2/23</v>
      </c>
      <c r="D36" s="8">
        <f t="shared" si="4"/>
        <v>30</v>
      </c>
      <c r="E36" s="8">
        <f>VLOOKUP($B36&amp;$L$1,データベース!A:B,2,0)+$N$1</f>
        <v>56</v>
      </c>
      <c r="F36" s="8">
        <f t="shared" si="5"/>
        <v>56</v>
      </c>
      <c r="G36" s="8" t="str">
        <f>IF(F36&lt;21,VLOOKUP(F36,データベース!F:H,3,0),VLOOKUP(MOD(F36,20),データベース!F:H,3,0))</f>
        <v>黄色い戦士</v>
      </c>
      <c r="H36" s="8">
        <f t="shared" si="6"/>
        <v>4</v>
      </c>
      <c r="I36" s="8" t="str">
        <f>IF(MOD(F36,13)=0,VLOOKUP(INT(F36/13),データベース!F:G,2,0),VLOOKUP(INT(F36/13)+1,データベース!F:G,2,0))</f>
        <v>赤い空を歩く者</v>
      </c>
      <c r="J36" s="7"/>
      <c r="K36" s="65"/>
      <c r="L36" s="66"/>
      <c r="M36" s="66"/>
      <c r="N36" s="66"/>
      <c r="O36" s="66"/>
      <c r="P36" s="66"/>
      <c r="Q36" s="67"/>
      <c r="R36" s="4"/>
      <c r="S36" s="5">
        <f t="shared" si="1"/>
        <v>1</v>
      </c>
      <c r="T36" s="5">
        <f t="shared" si="1"/>
        <v>0</v>
      </c>
      <c r="U36" s="5">
        <f t="shared" si="1"/>
        <v>0</v>
      </c>
      <c r="V36" s="5">
        <f t="shared" si="1"/>
        <v>0</v>
      </c>
      <c r="X36" s="5">
        <f t="shared" si="2"/>
        <v>1</v>
      </c>
      <c r="Y36" s="5">
        <f t="shared" si="2"/>
        <v>0</v>
      </c>
      <c r="Z36" s="5">
        <f t="shared" si="2"/>
        <v>0</v>
      </c>
      <c r="AA36" s="5">
        <f t="shared" si="2"/>
        <v>0</v>
      </c>
      <c r="AG36" s="5"/>
    </row>
    <row r="37" spans="1:33" x14ac:dyDescent="0.15">
      <c r="A37" s="8">
        <f t="shared" si="7"/>
        <v>2007</v>
      </c>
      <c r="B37" s="9">
        <f t="shared" si="8"/>
        <v>2059</v>
      </c>
      <c r="C37" s="8" t="str">
        <f t="shared" si="3"/>
        <v>2/23</v>
      </c>
      <c r="D37" s="8">
        <f t="shared" si="4"/>
        <v>31</v>
      </c>
      <c r="E37" s="8">
        <f>VLOOKUP($B37&amp;$L$1,データベース!A:B,2,0)+$N$1</f>
        <v>161</v>
      </c>
      <c r="F37" s="8">
        <f t="shared" si="5"/>
        <v>161</v>
      </c>
      <c r="G37" s="8" t="str">
        <f>IF(F37&lt;21,VLOOKUP(F37,データベース!F:H,3,0),VLOOKUP(MOD(F37,20),データベース!F:H,3,0))</f>
        <v>赤い龍</v>
      </c>
      <c r="H37" s="8">
        <f t="shared" si="6"/>
        <v>5</v>
      </c>
      <c r="I37" s="8" t="str">
        <f>IF(MOD(F37,13)=0,VLOOKUP(INT(F37/13),データベース!F:G,2,0),VLOOKUP(INT(F37/13)+1,データベース!F:G,2,0))</f>
        <v>赤い地球</v>
      </c>
      <c r="J37" s="7"/>
      <c r="K37" s="65"/>
      <c r="L37" s="66"/>
      <c r="M37" s="66"/>
      <c r="N37" s="66"/>
      <c r="O37" s="66"/>
      <c r="P37" s="66"/>
      <c r="Q37" s="67"/>
      <c r="R37" s="4"/>
      <c r="S37" s="5">
        <f t="shared" si="1"/>
        <v>0</v>
      </c>
      <c r="T37" s="5">
        <f t="shared" si="1"/>
        <v>1</v>
      </c>
      <c r="U37" s="5">
        <f t="shared" si="1"/>
        <v>0</v>
      </c>
      <c r="V37" s="5">
        <f t="shared" si="1"/>
        <v>0</v>
      </c>
      <c r="X37" s="5">
        <f t="shared" si="2"/>
        <v>1</v>
      </c>
      <c r="Y37" s="5">
        <f t="shared" si="2"/>
        <v>0</v>
      </c>
      <c r="Z37" s="5">
        <f t="shared" si="2"/>
        <v>0</v>
      </c>
      <c r="AA37" s="5">
        <f t="shared" si="2"/>
        <v>0</v>
      </c>
      <c r="AG37" s="5"/>
    </row>
    <row r="38" spans="1:33" x14ac:dyDescent="0.15">
      <c r="A38" s="8">
        <f t="shared" si="7"/>
        <v>2008</v>
      </c>
      <c r="B38" s="9">
        <f t="shared" si="8"/>
        <v>2060</v>
      </c>
      <c r="C38" s="8" t="str">
        <f t="shared" si="3"/>
        <v>2/23</v>
      </c>
      <c r="D38" s="8">
        <f t="shared" si="4"/>
        <v>32</v>
      </c>
      <c r="E38" s="8">
        <f>VLOOKUP($B38&amp;$L$1,データベース!A:B,2,0)+$N$1</f>
        <v>266</v>
      </c>
      <c r="F38" s="8">
        <f t="shared" si="5"/>
        <v>6</v>
      </c>
      <c r="G38" s="8" t="str">
        <f>IF(F38&lt;21,VLOOKUP(F38,データベース!F:H,3,0),VLOOKUP(MOD(F38,20),データベース!F:H,3,0))</f>
        <v>白い世界の橋渡</v>
      </c>
      <c r="H38" s="8">
        <f t="shared" si="6"/>
        <v>6</v>
      </c>
      <c r="I38" s="8" t="str">
        <f>IF(MOD(F38,13)=0,VLOOKUP(INT(F38/13),データベース!F:G,2,0),VLOOKUP(INT(F38/13)+1,データベース!F:G,2,0))</f>
        <v>赤い龍</v>
      </c>
      <c r="J38" s="7"/>
      <c r="K38" s="65"/>
      <c r="L38" s="66"/>
      <c r="M38" s="66"/>
      <c r="N38" s="66"/>
      <c r="O38" s="66"/>
      <c r="P38" s="66"/>
      <c r="Q38" s="67"/>
      <c r="R38" s="4"/>
      <c r="S38" s="5">
        <f t="shared" si="1"/>
        <v>0</v>
      </c>
      <c r="T38" s="5">
        <f t="shared" si="1"/>
        <v>0</v>
      </c>
      <c r="U38" s="5">
        <f t="shared" si="1"/>
        <v>1</v>
      </c>
      <c r="V38" s="5">
        <f t="shared" si="1"/>
        <v>0</v>
      </c>
      <c r="X38" s="5">
        <f t="shared" si="2"/>
        <v>1</v>
      </c>
      <c r="Y38" s="5">
        <f t="shared" si="2"/>
        <v>0</v>
      </c>
      <c r="Z38" s="5">
        <f t="shared" si="2"/>
        <v>0</v>
      </c>
      <c r="AA38" s="5">
        <f t="shared" si="2"/>
        <v>0</v>
      </c>
      <c r="AG38" s="5"/>
    </row>
    <row r="39" spans="1:33" x14ac:dyDescent="0.15">
      <c r="A39" s="8">
        <f t="shared" si="7"/>
        <v>2009</v>
      </c>
      <c r="B39" s="9">
        <f t="shared" si="8"/>
        <v>2061</v>
      </c>
      <c r="C39" s="8" t="str">
        <f t="shared" si="3"/>
        <v>2/23</v>
      </c>
      <c r="D39" s="8">
        <f t="shared" si="4"/>
        <v>33</v>
      </c>
      <c r="E39" s="8">
        <f>VLOOKUP($B39&amp;$L$1,データベース!A:B,2,0)+$N$1</f>
        <v>111</v>
      </c>
      <c r="F39" s="8">
        <f t="shared" si="5"/>
        <v>111</v>
      </c>
      <c r="G39" s="8" t="str">
        <f>IF(F39&lt;21,VLOOKUP(F39,データベース!F:H,3,0),VLOOKUP(MOD(F39,20),データベース!F:H,3,0))</f>
        <v>青い猿</v>
      </c>
      <c r="H39" s="8">
        <f t="shared" si="6"/>
        <v>7</v>
      </c>
      <c r="I39" s="8" t="str">
        <f>IF(MOD(F39,13)=0,VLOOKUP(INT(F39/13),データベース!F:G,2,0),VLOOKUP(INT(F39/13)+1,データベース!F:G,2,0))</f>
        <v>赤い蛇</v>
      </c>
      <c r="J39" s="7"/>
      <c r="K39" s="65"/>
      <c r="L39" s="66"/>
      <c r="M39" s="66"/>
      <c r="N39" s="66"/>
      <c r="O39" s="66"/>
      <c r="P39" s="66"/>
      <c r="Q39" s="67"/>
      <c r="R39" s="4"/>
      <c r="S39" s="5">
        <f t="shared" si="1"/>
        <v>0</v>
      </c>
      <c r="T39" s="5">
        <f t="shared" si="1"/>
        <v>0</v>
      </c>
      <c r="U39" s="5">
        <f t="shared" si="1"/>
        <v>0</v>
      </c>
      <c r="V39" s="5">
        <f t="shared" si="1"/>
        <v>1</v>
      </c>
      <c r="X39" s="5">
        <f t="shared" si="2"/>
        <v>1</v>
      </c>
      <c r="Y39" s="5">
        <f t="shared" si="2"/>
        <v>0</v>
      </c>
      <c r="Z39" s="5">
        <f t="shared" si="2"/>
        <v>0</v>
      </c>
      <c r="AA39" s="5">
        <f t="shared" si="2"/>
        <v>0</v>
      </c>
      <c r="AG39" s="5"/>
    </row>
    <row r="40" spans="1:33" x14ac:dyDescent="0.15">
      <c r="A40" s="8">
        <f t="shared" si="7"/>
        <v>2010</v>
      </c>
      <c r="B40" s="9">
        <f t="shared" si="8"/>
        <v>2062</v>
      </c>
      <c r="C40" s="8" t="str">
        <f t="shared" si="3"/>
        <v>2/23</v>
      </c>
      <c r="D40" s="8">
        <f t="shared" si="4"/>
        <v>34</v>
      </c>
      <c r="E40" s="8">
        <f>VLOOKUP($B40&amp;$L$1,データベース!A:B,2,0)+$N$1</f>
        <v>216</v>
      </c>
      <c r="F40" s="8">
        <f t="shared" si="5"/>
        <v>216</v>
      </c>
      <c r="G40" s="8" t="str">
        <f>IF(F40&lt;21,VLOOKUP(F40,データベース!F:H,3,0),VLOOKUP(MOD(F40,20),データベース!F:H,3,0))</f>
        <v>黄色い戦士</v>
      </c>
      <c r="H40" s="8">
        <f t="shared" si="6"/>
        <v>8</v>
      </c>
      <c r="I40" s="8" t="str">
        <f>IF(MOD(F40,13)=0,VLOOKUP(INT(F40/13),データベース!F:G,2,0),VLOOKUP(INT(F40/13)+1,データベース!F:G,2,0))</f>
        <v>赤い月</v>
      </c>
      <c r="J40" s="7"/>
      <c r="K40" s="65"/>
      <c r="L40" s="66"/>
      <c r="M40" s="66"/>
      <c r="N40" s="66"/>
      <c r="O40" s="66"/>
      <c r="P40" s="66"/>
      <c r="Q40" s="67"/>
      <c r="R40" s="4"/>
      <c r="S40" s="5">
        <f t="shared" si="1"/>
        <v>1</v>
      </c>
      <c r="T40" s="5">
        <f t="shared" si="1"/>
        <v>0</v>
      </c>
      <c r="U40" s="5">
        <f t="shared" si="1"/>
        <v>0</v>
      </c>
      <c r="V40" s="5">
        <f t="shared" si="1"/>
        <v>0</v>
      </c>
      <c r="X40" s="5">
        <f t="shared" si="2"/>
        <v>1</v>
      </c>
      <c r="Y40" s="5">
        <f t="shared" si="2"/>
        <v>0</v>
      </c>
      <c r="Z40" s="5">
        <f t="shared" si="2"/>
        <v>0</v>
      </c>
      <c r="AA40" s="5">
        <f t="shared" si="2"/>
        <v>0</v>
      </c>
      <c r="AG40" s="5"/>
    </row>
    <row r="41" spans="1:33" x14ac:dyDescent="0.15">
      <c r="A41" s="8">
        <f t="shared" si="7"/>
        <v>2011</v>
      </c>
      <c r="B41" s="9">
        <f t="shared" si="8"/>
        <v>2063</v>
      </c>
      <c r="C41" s="8" t="str">
        <f t="shared" si="3"/>
        <v>2/23</v>
      </c>
      <c r="D41" s="8">
        <f t="shared" si="4"/>
        <v>35</v>
      </c>
      <c r="E41" s="8">
        <f>VLOOKUP($B41&amp;$L$1,データベース!A:B,2,0)+$N$1</f>
        <v>61</v>
      </c>
      <c r="F41" s="8">
        <f t="shared" si="5"/>
        <v>61</v>
      </c>
      <c r="G41" s="8" t="str">
        <f>IF(F41&lt;21,VLOOKUP(F41,データベース!F:H,3,0),VLOOKUP(MOD(F41,20),データベース!F:H,3,0))</f>
        <v>赤い龍</v>
      </c>
      <c r="H41" s="8">
        <f t="shared" si="6"/>
        <v>9</v>
      </c>
      <c r="I41" s="8" t="str">
        <f>IF(MOD(F41,13)=0,VLOOKUP(INT(F41/13),データベース!F:G,2,0),VLOOKUP(INT(F41/13)+1,データベース!F:G,2,0))</f>
        <v>赤い空を歩く者</v>
      </c>
      <c r="J41" s="7"/>
      <c r="K41" s="65"/>
      <c r="L41" s="66"/>
      <c r="M41" s="66"/>
      <c r="N41" s="66"/>
      <c r="O41" s="66"/>
      <c r="P41" s="66"/>
      <c r="Q41" s="67"/>
      <c r="R41" s="4"/>
      <c r="S41" s="5">
        <f t="shared" si="1"/>
        <v>0</v>
      </c>
      <c r="T41" s="5">
        <f t="shared" si="1"/>
        <v>1</v>
      </c>
      <c r="U41" s="5">
        <f t="shared" si="1"/>
        <v>0</v>
      </c>
      <c r="V41" s="5">
        <f t="shared" si="1"/>
        <v>0</v>
      </c>
      <c r="X41" s="5">
        <f t="shared" si="2"/>
        <v>1</v>
      </c>
      <c r="Y41" s="5">
        <f t="shared" si="2"/>
        <v>0</v>
      </c>
      <c r="Z41" s="5">
        <f t="shared" si="2"/>
        <v>0</v>
      </c>
      <c r="AA41" s="5">
        <f t="shared" si="2"/>
        <v>0</v>
      </c>
      <c r="AG41" s="5"/>
    </row>
    <row r="42" spans="1:33" x14ac:dyDescent="0.15">
      <c r="A42" s="8">
        <f t="shared" si="7"/>
        <v>2012</v>
      </c>
      <c r="B42" s="9">
        <f t="shared" si="8"/>
        <v>2064</v>
      </c>
      <c r="C42" s="8" t="str">
        <f t="shared" si="3"/>
        <v>2/23</v>
      </c>
      <c r="D42" s="8">
        <f t="shared" si="4"/>
        <v>36</v>
      </c>
      <c r="E42" s="8">
        <f>VLOOKUP($B42&amp;$L$1,データベース!A:B,2,0)+$N$1</f>
        <v>166</v>
      </c>
      <c r="F42" s="8">
        <f t="shared" si="5"/>
        <v>166</v>
      </c>
      <c r="G42" s="8" t="str">
        <f>IF(F42&lt;21,VLOOKUP(F42,データベース!F:H,3,0),VLOOKUP(MOD(F42,20),データベース!F:H,3,0))</f>
        <v>白い世界の橋渡</v>
      </c>
      <c r="H42" s="8">
        <f t="shared" si="6"/>
        <v>10</v>
      </c>
      <c r="I42" s="8" t="str">
        <f>IF(MOD(F42,13)=0,VLOOKUP(INT(F42/13),データベース!F:G,2,0),VLOOKUP(INT(F42/13)+1,データベース!F:G,2,0))</f>
        <v>赤い地球</v>
      </c>
      <c r="J42" s="7"/>
      <c r="K42" s="65"/>
      <c r="L42" s="66"/>
      <c r="M42" s="66"/>
      <c r="N42" s="66"/>
      <c r="O42" s="66"/>
      <c r="P42" s="66"/>
      <c r="Q42" s="67"/>
      <c r="R42" s="4"/>
      <c r="S42" s="5">
        <f t="shared" si="1"/>
        <v>0</v>
      </c>
      <c r="T42" s="5">
        <f t="shared" si="1"/>
        <v>0</v>
      </c>
      <c r="U42" s="5">
        <f t="shared" si="1"/>
        <v>1</v>
      </c>
      <c r="V42" s="5">
        <f t="shared" si="1"/>
        <v>0</v>
      </c>
      <c r="X42" s="5">
        <f t="shared" si="2"/>
        <v>1</v>
      </c>
      <c r="Y42" s="5">
        <f t="shared" si="2"/>
        <v>0</v>
      </c>
      <c r="Z42" s="5">
        <f t="shared" si="2"/>
        <v>0</v>
      </c>
      <c r="AA42" s="5">
        <f t="shared" si="2"/>
        <v>0</v>
      </c>
      <c r="AG42" s="5"/>
    </row>
    <row r="43" spans="1:33" x14ac:dyDescent="0.15">
      <c r="A43" s="8">
        <f t="shared" si="7"/>
        <v>2013</v>
      </c>
      <c r="B43" s="9">
        <f t="shared" si="8"/>
        <v>2065</v>
      </c>
      <c r="C43" s="8" t="str">
        <f t="shared" si="3"/>
        <v>2/23</v>
      </c>
      <c r="D43" s="8">
        <f t="shared" si="4"/>
        <v>37</v>
      </c>
      <c r="E43" s="8">
        <f>VLOOKUP($B43&amp;$L$1,データベース!A:B,2,0)+$N$1</f>
        <v>271</v>
      </c>
      <c r="F43" s="8">
        <f t="shared" si="5"/>
        <v>11</v>
      </c>
      <c r="G43" s="8" t="str">
        <f>IF(F43&lt;21,VLOOKUP(F43,データベース!F:H,3,0),VLOOKUP(MOD(F43,20),データベース!F:H,3,0))</f>
        <v>青い猿</v>
      </c>
      <c r="H43" s="8">
        <f t="shared" si="6"/>
        <v>11</v>
      </c>
      <c r="I43" s="8" t="str">
        <f>IF(MOD(F43,13)=0,VLOOKUP(INT(F43/13),データベース!F:G,2,0),VLOOKUP(INT(F43/13)+1,データベース!F:G,2,0))</f>
        <v>赤い龍</v>
      </c>
      <c r="J43" s="7"/>
      <c r="K43" s="65"/>
      <c r="L43" s="66"/>
      <c r="M43" s="66"/>
      <c r="N43" s="66"/>
      <c r="O43" s="66"/>
      <c r="P43" s="66"/>
      <c r="Q43" s="67"/>
      <c r="R43" s="4"/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1</v>
      </c>
      <c r="X43" s="5">
        <f t="shared" si="2"/>
        <v>1</v>
      </c>
      <c r="Y43" s="5">
        <f t="shared" si="2"/>
        <v>0</v>
      </c>
      <c r="Z43" s="5">
        <f t="shared" si="2"/>
        <v>0</v>
      </c>
      <c r="AA43" s="5">
        <f t="shared" si="2"/>
        <v>0</v>
      </c>
      <c r="AG43" s="5"/>
    </row>
    <row r="44" spans="1:33" x14ac:dyDescent="0.15">
      <c r="A44" s="8">
        <f t="shared" si="7"/>
        <v>2014</v>
      </c>
      <c r="B44" s="9">
        <f t="shared" si="8"/>
        <v>2014</v>
      </c>
      <c r="C44" s="8" t="str">
        <f t="shared" si="3"/>
        <v>2/23</v>
      </c>
      <c r="D44" s="8">
        <f t="shared" si="4"/>
        <v>38</v>
      </c>
      <c r="E44" s="8">
        <f>VLOOKUP($B44&amp;$L$1,データベース!A:B,2,0)+$N$1</f>
        <v>116</v>
      </c>
      <c r="F44" s="8">
        <f t="shared" si="5"/>
        <v>116</v>
      </c>
      <c r="G44" s="8" t="str">
        <f>IF(F44&lt;21,VLOOKUP(F44,データベース!F:H,3,0),VLOOKUP(MOD(F44,20),データベース!F:H,3,0))</f>
        <v>黄色い戦士</v>
      </c>
      <c r="H44" s="8">
        <f t="shared" si="6"/>
        <v>12</v>
      </c>
      <c r="I44" s="8" t="str">
        <f>IF(MOD(F44,13)=0,VLOOKUP(INT(F44/13),データベース!F:G,2,0),VLOOKUP(INT(F44/13)+1,データベース!F:G,2,0))</f>
        <v>赤い蛇</v>
      </c>
      <c r="J44" s="7"/>
      <c r="K44" s="65"/>
      <c r="L44" s="66"/>
      <c r="M44" s="66"/>
      <c r="N44" s="66"/>
      <c r="O44" s="66"/>
      <c r="P44" s="66"/>
      <c r="Q44" s="67"/>
      <c r="R44" s="4"/>
      <c r="S44" s="5">
        <f t="shared" si="1"/>
        <v>1</v>
      </c>
      <c r="T44" s="5">
        <f t="shared" si="1"/>
        <v>0</v>
      </c>
      <c r="U44" s="5">
        <f t="shared" si="1"/>
        <v>0</v>
      </c>
      <c r="V44" s="5">
        <f t="shared" si="1"/>
        <v>0</v>
      </c>
      <c r="X44" s="5">
        <f t="shared" si="2"/>
        <v>1</v>
      </c>
      <c r="Y44" s="5">
        <f t="shared" si="2"/>
        <v>0</v>
      </c>
      <c r="Z44" s="5">
        <f t="shared" si="2"/>
        <v>0</v>
      </c>
      <c r="AA44" s="5">
        <f t="shared" si="2"/>
        <v>0</v>
      </c>
      <c r="AG44" s="5"/>
    </row>
    <row r="45" spans="1:33" x14ac:dyDescent="0.15">
      <c r="A45" s="8">
        <f t="shared" si="7"/>
        <v>2015</v>
      </c>
      <c r="B45" s="9">
        <f t="shared" si="8"/>
        <v>2015</v>
      </c>
      <c r="C45" s="8" t="str">
        <f t="shared" si="3"/>
        <v>2/23</v>
      </c>
      <c r="D45" s="8">
        <f t="shared" si="4"/>
        <v>39</v>
      </c>
      <c r="E45" s="8">
        <f>VLOOKUP($B45&amp;$L$1,データベース!A:B,2,0)+$N$1</f>
        <v>221</v>
      </c>
      <c r="F45" s="8">
        <f t="shared" si="5"/>
        <v>221</v>
      </c>
      <c r="G45" s="8" t="str">
        <f>IF(F45&lt;21,VLOOKUP(F45,データベース!F:H,3,0),VLOOKUP(MOD(F45,20),データベース!F:H,3,0))</f>
        <v>赤い龍</v>
      </c>
      <c r="H45" s="8">
        <f t="shared" si="6"/>
        <v>13</v>
      </c>
      <c r="I45" s="8" t="str">
        <f>IF(MOD(F45,13)=0,VLOOKUP(INT(F45/13),データベース!F:G,2,0),VLOOKUP(INT(F45/13)+1,データベース!F:G,2,0))</f>
        <v>赤い月</v>
      </c>
      <c r="J45" s="7"/>
      <c r="K45" s="65"/>
      <c r="L45" s="66"/>
      <c r="M45" s="66"/>
      <c r="N45" s="66"/>
      <c r="O45" s="66"/>
      <c r="P45" s="66"/>
      <c r="Q45" s="67"/>
      <c r="R45" s="4"/>
      <c r="S45" s="5">
        <f t="shared" si="1"/>
        <v>0</v>
      </c>
      <c r="T45" s="5">
        <f t="shared" si="1"/>
        <v>1</v>
      </c>
      <c r="U45" s="5">
        <f t="shared" si="1"/>
        <v>0</v>
      </c>
      <c r="V45" s="5">
        <f t="shared" si="1"/>
        <v>0</v>
      </c>
      <c r="X45" s="5">
        <f t="shared" si="2"/>
        <v>0</v>
      </c>
      <c r="Y45" s="5">
        <f t="shared" si="2"/>
        <v>1</v>
      </c>
      <c r="Z45" s="5">
        <f t="shared" si="2"/>
        <v>0</v>
      </c>
      <c r="AA45" s="5">
        <f t="shared" si="2"/>
        <v>0</v>
      </c>
      <c r="AG45" s="5"/>
    </row>
    <row r="46" spans="1:33" x14ac:dyDescent="0.15">
      <c r="A46" s="8">
        <f t="shared" si="7"/>
        <v>2016</v>
      </c>
      <c r="B46" s="9">
        <f t="shared" si="8"/>
        <v>2016</v>
      </c>
      <c r="C46" s="8" t="str">
        <f t="shared" si="3"/>
        <v>2/23</v>
      </c>
      <c r="D46" s="8">
        <f t="shared" si="4"/>
        <v>40</v>
      </c>
      <c r="E46" s="8">
        <f>VLOOKUP($B46&amp;$L$1,データベース!A:B,2,0)+$N$1</f>
        <v>66</v>
      </c>
      <c r="F46" s="8">
        <f t="shared" si="5"/>
        <v>66</v>
      </c>
      <c r="G46" s="8" t="str">
        <f>IF(F46&lt;21,VLOOKUP(F46,データベース!F:H,3,0),VLOOKUP(MOD(F46,20),データベース!F:H,3,0))</f>
        <v>白い世界の橋渡</v>
      </c>
      <c r="H46" s="8">
        <f t="shared" si="6"/>
        <v>1</v>
      </c>
      <c r="I46" s="8" t="str">
        <f>IF(MOD(F46,13)=0,VLOOKUP(INT(F46/13),データベース!F:G,2,0),VLOOKUP(INT(F46/13)+1,データベース!F:G,2,0))</f>
        <v>白い世界の橋渡</v>
      </c>
      <c r="J46" s="7"/>
      <c r="K46" s="65"/>
      <c r="L46" s="66"/>
      <c r="M46" s="66"/>
      <c r="N46" s="66"/>
      <c r="O46" s="66"/>
      <c r="P46" s="66"/>
      <c r="Q46" s="67"/>
      <c r="R46" s="4"/>
      <c r="S46" s="5">
        <f t="shared" si="1"/>
        <v>0</v>
      </c>
      <c r="T46" s="5">
        <f t="shared" si="1"/>
        <v>0</v>
      </c>
      <c r="U46" s="5">
        <f t="shared" si="1"/>
        <v>1</v>
      </c>
      <c r="V46" s="5">
        <f t="shared" si="1"/>
        <v>0</v>
      </c>
      <c r="X46" s="5">
        <f t="shared" si="2"/>
        <v>0</v>
      </c>
      <c r="Y46" s="5">
        <f t="shared" si="2"/>
        <v>1</v>
      </c>
      <c r="Z46" s="5">
        <f t="shared" si="2"/>
        <v>0</v>
      </c>
      <c r="AA46" s="5">
        <f t="shared" si="2"/>
        <v>0</v>
      </c>
      <c r="AG46" s="5"/>
    </row>
    <row r="47" spans="1:33" x14ac:dyDescent="0.15">
      <c r="A47" s="8">
        <f t="shared" si="7"/>
        <v>2017</v>
      </c>
      <c r="B47" s="9">
        <f t="shared" si="8"/>
        <v>2017</v>
      </c>
      <c r="C47" s="8" t="str">
        <f t="shared" si="3"/>
        <v>2/23</v>
      </c>
      <c r="D47" s="8">
        <f t="shared" si="4"/>
        <v>41</v>
      </c>
      <c r="E47" s="8">
        <f>VLOOKUP($B47&amp;$L$1,データベース!A:B,2,0)+$N$1</f>
        <v>171</v>
      </c>
      <c r="F47" s="8">
        <f t="shared" si="5"/>
        <v>171</v>
      </c>
      <c r="G47" s="8" t="str">
        <f>IF(F47&lt;21,VLOOKUP(F47,データベース!F:H,3,0),VLOOKUP(MOD(F47,20),データベース!F:H,3,0))</f>
        <v>青い猿</v>
      </c>
      <c r="H47" s="8">
        <f t="shared" si="6"/>
        <v>2</v>
      </c>
      <c r="I47" s="8" t="str">
        <f>IF(MOD(F47,13)=0,VLOOKUP(INT(F47/13),データベース!F:G,2,0),VLOOKUP(INT(F47/13)+1,データベース!F:G,2,0))</f>
        <v>白い犬</v>
      </c>
      <c r="J47" s="7"/>
      <c r="K47" s="65"/>
      <c r="L47" s="66"/>
      <c r="M47" s="66"/>
      <c r="N47" s="66"/>
      <c r="O47" s="66"/>
      <c r="P47" s="66"/>
      <c r="Q47" s="67"/>
      <c r="R47" s="4"/>
      <c r="S47" s="5">
        <f t="shared" si="1"/>
        <v>0</v>
      </c>
      <c r="T47" s="5">
        <f t="shared" si="1"/>
        <v>0</v>
      </c>
      <c r="U47" s="5">
        <f t="shared" si="1"/>
        <v>0</v>
      </c>
      <c r="V47" s="5">
        <f t="shared" si="1"/>
        <v>1</v>
      </c>
      <c r="X47" s="5">
        <f t="shared" si="2"/>
        <v>0</v>
      </c>
      <c r="Y47" s="5">
        <f t="shared" si="2"/>
        <v>1</v>
      </c>
      <c r="Z47" s="5">
        <f t="shared" si="2"/>
        <v>0</v>
      </c>
      <c r="AA47" s="5">
        <f t="shared" si="2"/>
        <v>0</v>
      </c>
      <c r="AG47" s="5"/>
    </row>
    <row r="48" spans="1:33" x14ac:dyDescent="0.15">
      <c r="A48" s="8">
        <f t="shared" si="7"/>
        <v>2018</v>
      </c>
      <c r="B48" s="9">
        <f t="shared" si="8"/>
        <v>2018</v>
      </c>
      <c r="C48" s="8" t="str">
        <f t="shared" si="3"/>
        <v>2/23</v>
      </c>
      <c r="D48" s="8">
        <f t="shared" si="4"/>
        <v>42</v>
      </c>
      <c r="E48" s="8">
        <f>VLOOKUP($B48&amp;$L$1,データベース!A:B,2,0)+$N$1</f>
        <v>276</v>
      </c>
      <c r="F48" s="8">
        <f t="shared" si="5"/>
        <v>16</v>
      </c>
      <c r="G48" s="8" t="str">
        <f>IF(F48&lt;21,VLOOKUP(F48,データベース!F:H,3,0),VLOOKUP(MOD(F48,20),データベース!F:H,3,0))</f>
        <v>黄色い戦士</v>
      </c>
      <c r="H48" s="8">
        <f t="shared" si="6"/>
        <v>3</v>
      </c>
      <c r="I48" s="8" t="str">
        <f>IF(MOD(F48,13)=0,VLOOKUP(INT(F48/13),データベース!F:G,2,0),VLOOKUP(INT(F48/13)+1,データベース!F:G,2,0))</f>
        <v>白い魔法使い</v>
      </c>
      <c r="J48" s="7"/>
      <c r="K48" s="65"/>
      <c r="L48" s="66"/>
      <c r="M48" s="66"/>
      <c r="N48" s="66"/>
      <c r="O48" s="66"/>
      <c r="P48" s="66"/>
      <c r="Q48" s="67"/>
      <c r="R48" s="4"/>
      <c r="S48" s="5">
        <f t="shared" si="1"/>
        <v>1</v>
      </c>
      <c r="T48" s="5">
        <f t="shared" si="1"/>
        <v>0</v>
      </c>
      <c r="U48" s="5">
        <f t="shared" si="1"/>
        <v>0</v>
      </c>
      <c r="V48" s="5">
        <f t="shared" si="1"/>
        <v>0</v>
      </c>
      <c r="X48" s="5">
        <f t="shared" si="2"/>
        <v>0</v>
      </c>
      <c r="Y48" s="5">
        <f t="shared" si="2"/>
        <v>1</v>
      </c>
      <c r="Z48" s="5">
        <f t="shared" si="2"/>
        <v>0</v>
      </c>
      <c r="AA48" s="5">
        <f t="shared" si="2"/>
        <v>0</v>
      </c>
      <c r="AG48" s="5"/>
    </row>
    <row r="49" spans="1:33" x14ac:dyDescent="0.15">
      <c r="A49" s="8">
        <f t="shared" si="7"/>
        <v>2019</v>
      </c>
      <c r="B49" s="9">
        <f t="shared" si="8"/>
        <v>2019</v>
      </c>
      <c r="C49" s="8" t="str">
        <f t="shared" si="3"/>
        <v>2/23</v>
      </c>
      <c r="D49" s="8">
        <f t="shared" si="4"/>
        <v>43</v>
      </c>
      <c r="E49" s="8">
        <f>VLOOKUP($B49&amp;$L$1,データベース!A:B,2,0)+$N$1</f>
        <v>121</v>
      </c>
      <c r="F49" s="8">
        <f t="shared" si="5"/>
        <v>121</v>
      </c>
      <c r="G49" s="8" t="str">
        <f>IF(F49&lt;21,VLOOKUP(F49,データベース!F:H,3,0),VLOOKUP(MOD(F49,20),データベース!F:H,3,0))</f>
        <v>赤い龍</v>
      </c>
      <c r="H49" s="8">
        <f t="shared" si="6"/>
        <v>4</v>
      </c>
      <c r="I49" s="8" t="str">
        <f>IF(MOD(F49,13)=0,VLOOKUP(INT(F49/13),データベース!F:G,2,0),VLOOKUP(INT(F49/13)+1,データベース!F:G,2,0))</f>
        <v>白い鏡</v>
      </c>
      <c r="J49" s="7"/>
      <c r="K49" s="65"/>
      <c r="L49" s="66"/>
      <c r="M49" s="66"/>
      <c r="N49" s="66"/>
      <c r="O49" s="66"/>
      <c r="P49" s="66"/>
      <c r="Q49" s="67"/>
      <c r="R49" s="4"/>
      <c r="S49" s="5">
        <f t="shared" si="1"/>
        <v>0</v>
      </c>
      <c r="T49" s="5">
        <f t="shared" si="1"/>
        <v>1</v>
      </c>
      <c r="U49" s="5">
        <f t="shared" si="1"/>
        <v>0</v>
      </c>
      <c r="V49" s="5">
        <f t="shared" si="1"/>
        <v>0</v>
      </c>
      <c r="X49" s="5">
        <f t="shared" si="2"/>
        <v>0</v>
      </c>
      <c r="Y49" s="5">
        <f t="shared" si="2"/>
        <v>1</v>
      </c>
      <c r="Z49" s="5">
        <f t="shared" si="2"/>
        <v>0</v>
      </c>
      <c r="AA49" s="5">
        <f t="shared" si="2"/>
        <v>0</v>
      </c>
      <c r="AG49" s="5"/>
    </row>
    <row r="50" spans="1:33" x14ac:dyDescent="0.15">
      <c r="A50" s="8">
        <f t="shared" si="7"/>
        <v>2020</v>
      </c>
      <c r="B50" s="9">
        <f t="shared" si="8"/>
        <v>2020</v>
      </c>
      <c r="C50" s="8" t="str">
        <f t="shared" si="3"/>
        <v>2/23</v>
      </c>
      <c r="D50" s="8">
        <f t="shared" si="4"/>
        <v>44</v>
      </c>
      <c r="E50" s="8">
        <f>VLOOKUP($B50&amp;$L$1,データベース!A:B,2,0)+$N$1</f>
        <v>226</v>
      </c>
      <c r="F50" s="8">
        <f t="shared" si="5"/>
        <v>226</v>
      </c>
      <c r="G50" s="8" t="str">
        <f>IF(F50&lt;21,VLOOKUP(F50,データベース!F:H,3,0),VLOOKUP(MOD(F50,20),データベース!F:H,3,0))</f>
        <v>白い世界の橋渡</v>
      </c>
      <c r="H50" s="8">
        <f t="shared" si="6"/>
        <v>5</v>
      </c>
      <c r="I50" s="8" t="str">
        <f>IF(MOD(F50,13)=0,VLOOKUP(INT(F50/13),データベース!F:G,2,0),VLOOKUP(INT(F50/13)+1,データベース!F:G,2,0))</f>
        <v>白い風</v>
      </c>
      <c r="J50" s="7"/>
      <c r="K50" s="65"/>
      <c r="L50" s="66"/>
      <c r="M50" s="66"/>
      <c r="N50" s="66"/>
      <c r="O50" s="66"/>
      <c r="P50" s="66"/>
      <c r="Q50" s="67"/>
      <c r="R50" s="4"/>
      <c r="S50" s="5">
        <f t="shared" si="1"/>
        <v>0</v>
      </c>
      <c r="T50" s="5">
        <f t="shared" si="1"/>
        <v>0</v>
      </c>
      <c r="U50" s="5">
        <f t="shared" si="1"/>
        <v>1</v>
      </c>
      <c r="V50" s="5">
        <f t="shared" si="1"/>
        <v>0</v>
      </c>
      <c r="X50" s="5">
        <f t="shared" si="2"/>
        <v>0</v>
      </c>
      <c r="Y50" s="5">
        <f t="shared" si="2"/>
        <v>1</v>
      </c>
      <c r="Z50" s="5">
        <f t="shared" si="2"/>
        <v>0</v>
      </c>
      <c r="AA50" s="5">
        <f t="shared" si="2"/>
        <v>0</v>
      </c>
      <c r="AG50" s="5"/>
    </row>
    <row r="51" spans="1:33" x14ac:dyDescent="0.15">
      <c r="A51" s="8">
        <f t="shared" si="7"/>
        <v>2021</v>
      </c>
      <c r="B51" s="9">
        <f t="shared" si="8"/>
        <v>2021</v>
      </c>
      <c r="C51" s="8" t="str">
        <f t="shared" si="3"/>
        <v>2/23</v>
      </c>
      <c r="D51" s="8">
        <f t="shared" si="4"/>
        <v>45</v>
      </c>
      <c r="E51" s="8">
        <f>VLOOKUP($B51&amp;$L$1,データベース!A:B,2,0)+$N$1</f>
        <v>71</v>
      </c>
      <c r="F51" s="8">
        <f t="shared" si="5"/>
        <v>71</v>
      </c>
      <c r="G51" s="8" t="str">
        <f>IF(F51&lt;21,VLOOKUP(F51,データベース!F:H,3,0),VLOOKUP(MOD(F51,20),データベース!F:H,3,0))</f>
        <v>青い猿</v>
      </c>
      <c r="H51" s="8">
        <f t="shared" si="6"/>
        <v>6</v>
      </c>
      <c r="I51" s="8" t="str">
        <f>IF(MOD(F51,13)=0,VLOOKUP(INT(F51/13),データベース!F:G,2,0),VLOOKUP(INT(F51/13)+1,データベース!F:G,2,0))</f>
        <v>白い世界の橋渡</v>
      </c>
      <c r="J51" s="7"/>
      <c r="K51" s="65"/>
      <c r="L51" s="66"/>
      <c r="M51" s="66"/>
      <c r="N51" s="66"/>
      <c r="O51" s="66"/>
      <c r="P51" s="66"/>
      <c r="Q51" s="67"/>
      <c r="R51" s="4"/>
      <c r="S51" s="5">
        <f t="shared" si="1"/>
        <v>0</v>
      </c>
      <c r="T51" s="5">
        <f t="shared" si="1"/>
        <v>0</v>
      </c>
      <c r="U51" s="5">
        <f t="shared" si="1"/>
        <v>0</v>
      </c>
      <c r="V51" s="5">
        <f t="shared" si="1"/>
        <v>1</v>
      </c>
      <c r="X51" s="5">
        <f t="shared" si="2"/>
        <v>0</v>
      </c>
      <c r="Y51" s="5">
        <f t="shared" si="2"/>
        <v>1</v>
      </c>
      <c r="Z51" s="5">
        <f t="shared" si="2"/>
        <v>0</v>
      </c>
      <c r="AA51" s="5">
        <f t="shared" si="2"/>
        <v>0</v>
      </c>
      <c r="AG51" s="5"/>
    </row>
    <row r="52" spans="1:33" x14ac:dyDescent="0.15">
      <c r="A52" s="8">
        <f t="shared" si="7"/>
        <v>2022</v>
      </c>
      <c r="B52" s="9">
        <f t="shared" si="8"/>
        <v>2022</v>
      </c>
      <c r="C52" s="8" t="str">
        <f t="shared" si="3"/>
        <v>2/23</v>
      </c>
      <c r="D52" s="8">
        <f t="shared" si="4"/>
        <v>46</v>
      </c>
      <c r="E52" s="8">
        <f>VLOOKUP($B52&amp;$L$1,データベース!A:B,2,0)+$N$1</f>
        <v>176</v>
      </c>
      <c r="F52" s="8">
        <f t="shared" si="5"/>
        <v>176</v>
      </c>
      <c r="G52" s="8" t="str">
        <f>IF(F52&lt;21,VLOOKUP(F52,データベース!F:H,3,0),VLOOKUP(MOD(F52,20),データベース!F:H,3,0))</f>
        <v>黄色い戦士</v>
      </c>
      <c r="H52" s="8">
        <f t="shared" si="6"/>
        <v>7</v>
      </c>
      <c r="I52" s="8" t="str">
        <f>IF(MOD(F52,13)=0,VLOOKUP(INT(F52/13),データベース!F:G,2,0),VLOOKUP(INT(F52/13)+1,データベース!F:G,2,0))</f>
        <v>白い犬</v>
      </c>
      <c r="J52" s="7"/>
      <c r="K52" s="65"/>
      <c r="L52" s="66"/>
      <c r="M52" s="66"/>
      <c r="N52" s="66"/>
      <c r="O52" s="66"/>
      <c r="P52" s="66"/>
      <c r="Q52" s="67"/>
      <c r="R52" s="4"/>
      <c r="S52" s="5">
        <f t="shared" si="1"/>
        <v>1</v>
      </c>
      <c r="T52" s="5">
        <f t="shared" si="1"/>
        <v>0</v>
      </c>
      <c r="U52" s="5">
        <f t="shared" si="1"/>
        <v>0</v>
      </c>
      <c r="V52" s="5">
        <f t="shared" si="1"/>
        <v>0</v>
      </c>
      <c r="X52" s="5">
        <f t="shared" si="2"/>
        <v>0</v>
      </c>
      <c r="Y52" s="5">
        <f t="shared" si="2"/>
        <v>1</v>
      </c>
      <c r="Z52" s="5">
        <f t="shared" si="2"/>
        <v>0</v>
      </c>
      <c r="AA52" s="5">
        <f t="shared" si="2"/>
        <v>0</v>
      </c>
      <c r="AG52" s="5"/>
    </row>
    <row r="53" spans="1:33" x14ac:dyDescent="0.15">
      <c r="A53" s="8">
        <f t="shared" si="7"/>
        <v>2023</v>
      </c>
      <c r="B53" s="9">
        <f t="shared" si="8"/>
        <v>2023</v>
      </c>
      <c r="C53" s="8" t="str">
        <f t="shared" si="3"/>
        <v>2/23</v>
      </c>
      <c r="D53" s="8">
        <f t="shared" si="4"/>
        <v>47</v>
      </c>
      <c r="E53" s="8">
        <f>VLOOKUP($B53&amp;$L$1,データベース!A:B,2,0)+$N$1</f>
        <v>281</v>
      </c>
      <c r="F53" s="8">
        <f t="shared" si="5"/>
        <v>21</v>
      </c>
      <c r="G53" s="8" t="str">
        <f>IF(F53&lt;21,VLOOKUP(F53,データベース!F:H,3,0),VLOOKUP(MOD(F53,20),データベース!F:H,3,0))</f>
        <v>赤い龍</v>
      </c>
      <c r="H53" s="8">
        <f t="shared" si="6"/>
        <v>8</v>
      </c>
      <c r="I53" s="8" t="str">
        <f>IF(MOD(F53,13)=0,VLOOKUP(INT(F53/13),データベース!F:G,2,0),VLOOKUP(INT(F53/13)+1,データベース!F:G,2,0))</f>
        <v>白い魔法使い</v>
      </c>
      <c r="J53" s="7"/>
      <c r="K53" s="65"/>
      <c r="L53" s="66"/>
      <c r="M53" s="66"/>
      <c r="N53" s="66"/>
      <c r="O53" s="66"/>
      <c r="P53" s="66"/>
      <c r="Q53" s="67"/>
      <c r="R53" s="4"/>
      <c r="S53" s="5">
        <f t="shared" si="1"/>
        <v>0</v>
      </c>
      <c r="T53" s="5">
        <f t="shared" si="1"/>
        <v>1</v>
      </c>
      <c r="U53" s="5">
        <f t="shared" si="1"/>
        <v>0</v>
      </c>
      <c r="V53" s="5">
        <f t="shared" si="1"/>
        <v>0</v>
      </c>
      <c r="X53" s="5">
        <f t="shared" si="2"/>
        <v>0</v>
      </c>
      <c r="Y53" s="5">
        <f t="shared" si="2"/>
        <v>1</v>
      </c>
      <c r="Z53" s="5">
        <f t="shared" si="2"/>
        <v>0</v>
      </c>
      <c r="AA53" s="5">
        <f t="shared" si="2"/>
        <v>0</v>
      </c>
      <c r="AG53" s="5"/>
    </row>
    <row r="54" spans="1:33" x14ac:dyDescent="0.15">
      <c r="A54" s="8">
        <f t="shared" si="7"/>
        <v>2024</v>
      </c>
      <c r="B54" s="9">
        <f t="shared" si="8"/>
        <v>2024</v>
      </c>
      <c r="C54" s="8" t="str">
        <f t="shared" si="3"/>
        <v>2/23</v>
      </c>
      <c r="D54" s="8">
        <f t="shared" si="4"/>
        <v>48</v>
      </c>
      <c r="E54" s="8">
        <f>VLOOKUP($B54&amp;$L$1,データベース!A:B,2,0)+$N$1</f>
        <v>126</v>
      </c>
      <c r="F54" s="8">
        <f t="shared" si="5"/>
        <v>126</v>
      </c>
      <c r="G54" s="8" t="str">
        <f>IF(F54&lt;21,VLOOKUP(F54,データベース!F:H,3,0),VLOOKUP(MOD(F54,20),データベース!F:H,3,0))</f>
        <v>白い世界の橋渡</v>
      </c>
      <c r="H54" s="8">
        <f t="shared" si="6"/>
        <v>9</v>
      </c>
      <c r="I54" s="8" t="str">
        <f>IF(MOD(F54,13)=0,VLOOKUP(INT(F54/13),データベース!F:G,2,0),VLOOKUP(INT(F54/13)+1,データベース!F:G,2,0))</f>
        <v>白い鏡</v>
      </c>
      <c r="J54" s="7"/>
      <c r="K54" s="65"/>
      <c r="L54" s="66"/>
      <c r="M54" s="66"/>
      <c r="N54" s="66"/>
      <c r="O54" s="66"/>
      <c r="P54" s="66"/>
      <c r="Q54" s="67"/>
      <c r="R54" s="4"/>
      <c r="S54" s="5">
        <f t="shared" si="1"/>
        <v>0</v>
      </c>
      <c r="T54" s="5">
        <f t="shared" si="1"/>
        <v>0</v>
      </c>
      <c r="U54" s="5">
        <f t="shared" si="1"/>
        <v>1</v>
      </c>
      <c r="V54" s="5">
        <f t="shared" si="1"/>
        <v>0</v>
      </c>
      <c r="X54" s="5">
        <f t="shared" si="2"/>
        <v>0</v>
      </c>
      <c r="Y54" s="5">
        <f t="shared" si="2"/>
        <v>1</v>
      </c>
      <c r="Z54" s="5">
        <f t="shared" si="2"/>
        <v>0</v>
      </c>
      <c r="AA54" s="5">
        <f t="shared" si="2"/>
        <v>0</v>
      </c>
      <c r="AG54" s="5"/>
    </row>
    <row r="55" spans="1:33" x14ac:dyDescent="0.15">
      <c r="A55" s="8">
        <f t="shared" si="7"/>
        <v>2025</v>
      </c>
      <c r="B55" s="9">
        <f t="shared" si="8"/>
        <v>2025</v>
      </c>
      <c r="C55" s="8" t="str">
        <f t="shared" si="3"/>
        <v>2/23</v>
      </c>
      <c r="D55" s="8">
        <f t="shared" si="4"/>
        <v>49</v>
      </c>
      <c r="E55" s="8">
        <f>VLOOKUP($B55&amp;$L$1,データベース!A:B,2,0)+$N$1</f>
        <v>231</v>
      </c>
      <c r="F55" s="8">
        <f t="shared" si="5"/>
        <v>231</v>
      </c>
      <c r="G55" s="8" t="str">
        <f>IF(F55&lt;21,VLOOKUP(F55,データベース!F:H,3,0),VLOOKUP(MOD(F55,20),データベース!F:H,3,0))</f>
        <v>青い猿</v>
      </c>
      <c r="H55" s="8">
        <f t="shared" si="6"/>
        <v>10</v>
      </c>
      <c r="I55" s="8" t="str">
        <f>IF(MOD(F55,13)=0,VLOOKUP(INT(F55/13),データベース!F:G,2,0),VLOOKUP(INT(F55/13)+1,データベース!F:G,2,0))</f>
        <v>白い風</v>
      </c>
      <c r="J55" s="7"/>
      <c r="K55" s="65"/>
      <c r="L55" s="66"/>
      <c r="M55" s="66"/>
      <c r="N55" s="66"/>
      <c r="O55" s="66"/>
      <c r="P55" s="66"/>
      <c r="Q55" s="67"/>
      <c r="R55" s="4"/>
      <c r="S55" s="5">
        <f t="shared" si="1"/>
        <v>0</v>
      </c>
      <c r="T55" s="5">
        <f t="shared" si="1"/>
        <v>0</v>
      </c>
      <c r="U55" s="5">
        <f t="shared" si="1"/>
        <v>0</v>
      </c>
      <c r="V55" s="5">
        <f t="shared" si="1"/>
        <v>1</v>
      </c>
      <c r="X55" s="5">
        <f t="shared" si="2"/>
        <v>0</v>
      </c>
      <c r="Y55" s="5">
        <f t="shared" si="2"/>
        <v>1</v>
      </c>
      <c r="Z55" s="5">
        <f t="shared" si="2"/>
        <v>0</v>
      </c>
      <c r="AA55" s="5">
        <f t="shared" si="2"/>
        <v>0</v>
      </c>
      <c r="AG55" s="5"/>
    </row>
    <row r="56" spans="1:33" x14ac:dyDescent="0.15">
      <c r="A56" s="8">
        <f t="shared" si="7"/>
        <v>2026</v>
      </c>
      <c r="B56" s="9">
        <f t="shared" si="8"/>
        <v>2026</v>
      </c>
      <c r="C56" s="8" t="str">
        <f t="shared" si="3"/>
        <v>2/23</v>
      </c>
      <c r="D56" s="8">
        <f t="shared" si="4"/>
        <v>50</v>
      </c>
      <c r="E56" s="8">
        <f>VLOOKUP($B56&amp;$L$1,データベース!A:B,2,0)+$N$1</f>
        <v>76</v>
      </c>
      <c r="F56" s="8">
        <f t="shared" si="5"/>
        <v>76</v>
      </c>
      <c r="G56" s="8" t="str">
        <f>IF(F56&lt;21,VLOOKUP(F56,データベース!F:H,3,0),VLOOKUP(MOD(F56,20),データベース!F:H,3,0))</f>
        <v>黄色い戦士</v>
      </c>
      <c r="H56" s="8">
        <f t="shared" si="6"/>
        <v>11</v>
      </c>
      <c r="I56" s="8" t="str">
        <f>IF(MOD(F56,13)=0,VLOOKUP(INT(F56/13),データベース!F:G,2,0),VLOOKUP(INT(F56/13)+1,データベース!F:G,2,0))</f>
        <v>白い世界の橋渡</v>
      </c>
      <c r="J56" s="7"/>
      <c r="K56" s="65"/>
      <c r="L56" s="66"/>
      <c r="M56" s="66"/>
      <c r="N56" s="66"/>
      <c r="O56" s="66"/>
      <c r="P56" s="66"/>
      <c r="Q56" s="67"/>
      <c r="R56" s="4"/>
      <c r="S56" s="5">
        <f t="shared" si="1"/>
        <v>1</v>
      </c>
      <c r="T56" s="5">
        <f t="shared" si="1"/>
        <v>0</v>
      </c>
      <c r="U56" s="5">
        <f t="shared" si="1"/>
        <v>0</v>
      </c>
      <c r="V56" s="5">
        <f t="shared" si="1"/>
        <v>0</v>
      </c>
      <c r="X56" s="5">
        <f t="shared" si="2"/>
        <v>0</v>
      </c>
      <c r="Y56" s="5">
        <f t="shared" si="2"/>
        <v>1</v>
      </c>
      <c r="Z56" s="5">
        <f t="shared" si="2"/>
        <v>0</v>
      </c>
      <c r="AA56" s="5">
        <f t="shared" si="2"/>
        <v>0</v>
      </c>
      <c r="AG56" s="5"/>
    </row>
    <row r="57" spans="1:33" x14ac:dyDescent="0.15">
      <c r="A57" s="8">
        <f t="shared" si="7"/>
        <v>2027</v>
      </c>
      <c r="B57" s="9">
        <f t="shared" si="8"/>
        <v>2027</v>
      </c>
      <c r="C57" s="8" t="str">
        <f t="shared" si="3"/>
        <v>2/23</v>
      </c>
      <c r="D57" s="8">
        <f t="shared" si="4"/>
        <v>51</v>
      </c>
      <c r="E57" s="8">
        <f>VLOOKUP($B57&amp;$L$1,データベース!A:B,2,0)+$N$1</f>
        <v>181</v>
      </c>
      <c r="F57" s="8">
        <f t="shared" si="5"/>
        <v>181</v>
      </c>
      <c r="G57" s="8" t="str">
        <f>IF(F57&lt;21,VLOOKUP(F57,データベース!F:H,3,0),VLOOKUP(MOD(F57,20),データベース!F:H,3,0))</f>
        <v>赤い龍</v>
      </c>
      <c r="H57" s="8">
        <f t="shared" si="6"/>
        <v>12</v>
      </c>
      <c r="I57" s="8" t="str">
        <f>IF(MOD(F57,13)=0,VLOOKUP(INT(F57/13),データベース!F:G,2,0),VLOOKUP(INT(F57/13)+1,データベース!F:G,2,0))</f>
        <v>白い犬</v>
      </c>
      <c r="J57" s="7"/>
      <c r="K57" s="65"/>
      <c r="L57" s="66"/>
      <c r="M57" s="66"/>
      <c r="N57" s="66"/>
      <c r="O57" s="66"/>
      <c r="P57" s="66"/>
      <c r="Q57" s="67"/>
      <c r="R57" s="4"/>
      <c r="S57" s="5">
        <f t="shared" si="1"/>
        <v>0</v>
      </c>
      <c r="T57" s="5">
        <f t="shared" si="1"/>
        <v>1</v>
      </c>
      <c r="U57" s="5">
        <f t="shared" si="1"/>
        <v>0</v>
      </c>
      <c r="V57" s="5">
        <f t="shared" si="1"/>
        <v>0</v>
      </c>
      <c r="X57" s="5">
        <f t="shared" si="2"/>
        <v>0</v>
      </c>
      <c r="Y57" s="5">
        <f t="shared" si="2"/>
        <v>1</v>
      </c>
      <c r="Z57" s="5">
        <f t="shared" si="2"/>
        <v>0</v>
      </c>
      <c r="AA57" s="5">
        <f t="shared" si="2"/>
        <v>0</v>
      </c>
      <c r="AG57" s="5"/>
    </row>
    <row r="58" spans="1:33" x14ac:dyDescent="0.15">
      <c r="A58" s="8">
        <f t="shared" si="7"/>
        <v>2028</v>
      </c>
      <c r="B58" s="9">
        <f t="shared" si="8"/>
        <v>2028</v>
      </c>
      <c r="C58" s="8" t="str">
        <f t="shared" si="3"/>
        <v>2/23</v>
      </c>
      <c r="D58" s="8">
        <f t="shared" si="4"/>
        <v>52</v>
      </c>
      <c r="E58" s="8">
        <f>VLOOKUP($B58&amp;$L$1,データベース!A:B,2,0)+$N$1</f>
        <v>26</v>
      </c>
      <c r="F58" s="8">
        <f t="shared" si="5"/>
        <v>26</v>
      </c>
      <c r="G58" s="8" t="str">
        <f>IF(F58&lt;21,VLOOKUP(F58,データベース!F:H,3,0),VLOOKUP(MOD(F58,20),データベース!F:H,3,0))</f>
        <v>白い世界の橋渡</v>
      </c>
      <c r="H58" s="8">
        <f t="shared" si="6"/>
        <v>13</v>
      </c>
      <c r="I58" s="8" t="str">
        <f>IF(MOD(F58,13)=0,VLOOKUP(INT(F58/13),データベース!F:G,2,0),VLOOKUP(INT(F58/13)+1,データベース!F:G,2,0))</f>
        <v>白い魔法使い</v>
      </c>
      <c r="J58" s="7"/>
      <c r="K58" s="65"/>
      <c r="L58" s="66"/>
      <c r="M58" s="66"/>
      <c r="N58" s="66"/>
      <c r="O58" s="66"/>
      <c r="P58" s="66"/>
      <c r="Q58" s="67"/>
      <c r="R58" s="4"/>
      <c r="S58" s="5">
        <f t="shared" si="1"/>
        <v>0</v>
      </c>
      <c r="T58" s="5">
        <f t="shared" si="1"/>
        <v>0</v>
      </c>
      <c r="U58" s="5">
        <f t="shared" si="1"/>
        <v>1</v>
      </c>
      <c r="V58" s="5">
        <f t="shared" si="1"/>
        <v>0</v>
      </c>
      <c r="X58" s="5">
        <f t="shared" si="2"/>
        <v>0</v>
      </c>
      <c r="Y58" s="5">
        <f t="shared" si="2"/>
        <v>0</v>
      </c>
      <c r="Z58" s="5">
        <f t="shared" si="2"/>
        <v>1</v>
      </c>
      <c r="AA58" s="5">
        <f t="shared" si="2"/>
        <v>0</v>
      </c>
      <c r="AG58" s="5"/>
    </row>
    <row r="59" spans="1:33" x14ac:dyDescent="0.15">
      <c r="A59" s="8">
        <f t="shared" si="7"/>
        <v>2029</v>
      </c>
      <c r="B59" s="9">
        <f t="shared" si="8"/>
        <v>2029</v>
      </c>
      <c r="C59" s="8" t="str">
        <f t="shared" si="3"/>
        <v>2/23</v>
      </c>
      <c r="D59" s="8">
        <f t="shared" si="4"/>
        <v>53</v>
      </c>
      <c r="E59" s="8">
        <f>VLOOKUP($B59&amp;$L$1,データベース!A:B,2,0)+$N$1</f>
        <v>131</v>
      </c>
      <c r="F59" s="8">
        <f t="shared" si="5"/>
        <v>131</v>
      </c>
      <c r="G59" s="8" t="str">
        <f>IF(F59&lt;21,VLOOKUP(F59,データベース!F:H,3,0),VLOOKUP(MOD(F59,20),データベース!F:H,3,0))</f>
        <v>青い猿</v>
      </c>
      <c r="H59" s="8">
        <f t="shared" si="6"/>
        <v>1</v>
      </c>
      <c r="I59" s="8" t="str">
        <f>IF(MOD(F59,13)=0,VLOOKUP(INT(F59/13),データベース!F:G,2,0),VLOOKUP(INT(F59/13)+1,データベース!F:G,2,0))</f>
        <v>青い猿</v>
      </c>
      <c r="J59" s="7"/>
      <c r="K59" s="65"/>
      <c r="L59" s="66"/>
      <c r="M59" s="66"/>
      <c r="N59" s="66"/>
      <c r="O59" s="66"/>
      <c r="P59" s="66"/>
      <c r="Q59" s="67"/>
      <c r="R59" s="4"/>
      <c r="S59" s="5">
        <f t="shared" si="1"/>
        <v>0</v>
      </c>
      <c r="T59" s="5">
        <f t="shared" si="1"/>
        <v>0</v>
      </c>
      <c r="U59" s="5">
        <f t="shared" si="1"/>
        <v>0</v>
      </c>
      <c r="V59" s="5">
        <f t="shared" si="1"/>
        <v>1</v>
      </c>
      <c r="X59" s="5">
        <f t="shared" si="2"/>
        <v>0</v>
      </c>
      <c r="Y59" s="5">
        <f t="shared" si="2"/>
        <v>0</v>
      </c>
      <c r="Z59" s="5">
        <f t="shared" si="2"/>
        <v>1</v>
      </c>
      <c r="AA59" s="5">
        <f t="shared" si="2"/>
        <v>0</v>
      </c>
      <c r="AG59" s="5"/>
    </row>
    <row r="60" spans="1:33" x14ac:dyDescent="0.15">
      <c r="A60" s="8">
        <f t="shared" si="7"/>
        <v>2030</v>
      </c>
      <c r="B60" s="9">
        <f t="shared" si="8"/>
        <v>2030</v>
      </c>
      <c r="C60" s="8" t="str">
        <f t="shared" si="3"/>
        <v>2/23</v>
      </c>
      <c r="D60" s="8">
        <f t="shared" si="4"/>
        <v>54</v>
      </c>
      <c r="E60" s="8">
        <f>VLOOKUP($B60&amp;$L$1,データベース!A:B,2,0)+$N$1</f>
        <v>236</v>
      </c>
      <c r="F60" s="8">
        <f t="shared" si="5"/>
        <v>236</v>
      </c>
      <c r="G60" s="8" t="str">
        <f>IF(F60&lt;21,VLOOKUP(F60,データベース!F:H,3,0),VLOOKUP(MOD(F60,20),データベース!F:H,3,0))</f>
        <v>黄色い戦士</v>
      </c>
      <c r="H60" s="8">
        <f t="shared" si="6"/>
        <v>2</v>
      </c>
      <c r="I60" s="8" t="str">
        <f>IF(MOD(F60,13)=0,VLOOKUP(INT(F60/13),データベース!F:G,2,0),VLOOKUP(INT(F60/13)+1,データベース!F:G,2,0))</f>
        <v>青い鷹</v>
      </c>
      <c r="J60" s="7"/>
      <c r="K60" s="65"/>
      <c r="L60" s="66"/>
      <c r="M60" s="66"/>
      <c r="N60" s="66"/>
      <c r="O60" s="66"/>
      <c r="P60" s="66"/>
      <c r="Q60" s="67"/>
      <c r="R60" s="4"/>
      <c r="S60" s="5">
        <f t="shared" si="1"/>
        <v>0</v>
      </c>
      <c r="T60" s="5">
        <f t="shared" si="1"/>
        <v>0</v>
      </c>
      <c r="U60" s="5">
        <f t="shared" si="1"/>
        <v>0</v>
      </c>
      <c r="V60" s="5">
        <f t="shared" si="1"/>
        <v>0</v>
      </c>
      <c r="X60" s="5">
        <f t="shared" si="2"/>
        <v>0</v>
      </c>
      <c r="Y60" s="5">
        <f t="shared" si="2"/>
        <v>0</v>
      </c>
      <c r="Z60" s="5">
        <f t="shared" si="2"/>
        <v>0</v>
      </c>
      <c r="AA60" s="5">
        <f t="shared" si="2"/>
        <v>0</v>
      </c>
      <c r="AG60" s="5"/>
    </row>
  </sheetData>
  <sheetProtection password="C740" sheet="1" objects="1" scenarios="1" selectLockedCells="1"/>
  <mergeCells count="59">
    <mergeCell ref="G2:H2"/>
    <mergeCell ref="K3:Q3"/>
    <mergeCell ref="K4:Q4"/>
    <mergeCell ref="K5:Q5"/>
    <mergeCell ref="K6:Q6"/>
    <mergeCell ref="K18:Q18"/>
    <mergeCell ref="K7:Q7"/>
    <mergeCell ref="K8:Q8"/>
    <mergeCell ref="K9:Q9"/>
    <mergeCell ref="K10:Q10"/>
    <mergeCell ref="K11:Q11"/>
    <mergeCell ref="K12:Q12"/>
    <mergeCell ref="K59:Q59"/>
    <mergeCell ref="K60:Q60"/>
    <mergeCell ref="K37:Q37"/>
    <mergeCell ref="K34:Q34"/>
    <mergeCell ref="K35:Q35"/>
    <mergeCell ref="K36:Q36"/>
    <mergeCell ref="K38:Q38"/>
    <mergeCell ref="K39:Q39"/>
    <mergeCell ref="K40:Q40"/>
    <mergeCell ref="K41:Q41"/>
    <mergeCell ref="K42:Q42"/>
    <mergeCell ref="K43:Q43"/>
    <mergeCell ref="K54:Q54"/>
    <mergeCell ref="K55:Q55"/>
    <mergeCell ref="K56:Q56"/>
    <mergeCell ref="K57:Q57"/>
    <mergeCell ref="K58:Q58"/>
    <mergeCell ref="K13:Q13"/>
    <mergeCell ref="K14:Q14"/>
    <mergeCell ref="K15:Q15"/>
    <mergeCell ref="K16:Q16"/>
    <mergeCell ref="K17:Q17"/>
    <mergeCell ref="K19:Q19"/>
    <mergeCell ref="K20:Q20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K44:Q44"/>
    <mergeCell ref="K45:Q45"/>
    <mergeCell ref="K46:Q46"/>
    <mergeCell ref="K47:Q47"/>
    <mergeCell ref="K48:Q48"/>
    <mergeCell ref="K49:Q49"/>
    <mergeCell ref="K50:Q50"/>
    <mergeCell ref="K51:Q51"/>
    <mergeCell ref="K52:Q52"/>
    <mergeCell ref="K53:Q53"/>
  </mergeCells>
  <phoneticPr fontId="2"/>
  <conditionalFormatting sqref="G4:G5">
    <cfRule type="expression" dxfId="15" priority="21">
      <formula>$V3&gt;0</formula>
    </cfRule>
    <cfRule type="expression" dxfId="14" priority="22">
      <formula>$U3&gt;0</formula>
    </cfRule>
    <cfRule type="expression" dxfId="13" priority="23">
      <formula>$S3&gt;0</formula>
    </cfRule>
    <cfRule type="expression" dxfId="12" priority="24">
      <formula>$T3&gt;0</formula>
    </cfRule>
  </conditionalFormatting>
  <conditionalFormatting sqref="I4:I5">
    <cfRule type="expression" dxfId="11" priority="17">
      <formula>$X3&gt;0</formula>
    </cfRule>
    <cfRule type="expression" dxfId="10" priority="18">
      <formula>$AA3&gt;0</formula>
    </cfRule>
    <cfRule type="expression" dxfId="9" priority="19">
      <formula>$Z3&gt;0</formula>
    </cfRule>
    <cfRule type="expression" dxfId="8" priority="20">
      <formula>$Y3&gt;0</formula>
    </cfRule>
  </conditionalFormatting>
  <conditionalFormatting sqref="G6:G60">
    <cfRule type="expression" dxfId="7" priority="5">
      <formula>$V5&gt;0</formula>
    </cfRule>
    <cfRule type="expression" dxfId="6" priority="6">
      <formula>$U5&gt;0</formula>
    </cfRule>
    <cfRule type="expression" dxfId="5" priority="7">
      <formula>$S5&gt;0</formula>
    </cfRule>
    <cfRule type="expression" dxfId="4" priority="8">
      <formula>$T5&gt;0</formula>
    </cfRule>
  </conditionalFormatting>
  <conditionalFormatting sqref="I6:I60">
    <cfRule type="expression" dxfId="3" priority="1">
      <formula>$X5&gt;0</formula>
    </cfRule>
    <cfRule type="expression" dxfId="2" priority="2">
      <formula>$AA5&gt;0</formula>
    </cfRule>
    <cfRule type="expression" dxfId="1" priority="3">
      <formula>$Z5&gt;0</formula>
    </cfRule>
    <cfRule type="expression" dxfId="0" priority="4">
      <formula>$Y5&gt;0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3" sqref="C3"/>
    </sheetView>
  </sheetViews>
  <sheetFormatPr defaultRowHeight="10.5" x14ac:dyDescent="0.15"/>
  <cols>
    <col min="1" max="1" width="7.375" style="2" bestFit="1" customWidth="1"/>
    <col min="2" max="2" width="10.125" style="2" bestFit="1" customWidth="1"/>
    <col min="3" max="4" width="6.25" style="2" bestFit="1" customWidth="1"/>
    <col min="5" max="5" width="10.125" style="2" bestFit="1" customWidth="1"/>
    <col min="6" max="16384" width="9" style="2"/>
  </cols>
  <sheetData>
    <row r="1" spans="1:16" x14ac:dyDescent="0.15">
      <c r="A1" s="18" t="s">
        <v>669</v>
      </c>
      <c r="B1" s="18" t="s">
        <v>672</v>
      </c>
      <c r="C1" s="18" t="s">
        <v>705</v>
      </c>
      <c r="D1" s="18" t="s">
        <v>674</v>
      </c>
    </row>
    <row r="2" spans="1:16" x14ac:dyDescent="0.15">
      <c r="A2" s="18" t="s">
        <v>710</v>
      </c>
      <c r="B2" s="18">
        <v>1974</v>
      </c>
      <c r="C2" s="18">
        <v>7</v>
      </c>
      <c r="D2" s="18">
        <v>5</v>
      </c>
    </row>
    <row r="3" spans="1:16" x14ac:dyDescent="0.15">
      <c r="A3" s="18" t="s">
        <v>711</v>
      </c>
      <c r="B3" s="18">
        <v>1975</v>
      </c>
      <c r="C3" s="18">
        <v>12</v>
      </c>
      <c r="D3" s="18">
        <v>27</v>
      </c>
    </row>
    <row r="4" spans="1:16" x14ac:dyDescent="0.15">
      <c r="A4" s="18" t="s">
        <v>712</v>
      </c>
      <c r="B4" s="18">
        <v>1974</v>
      </c>
      <c r="C4" s="18">
        <v>11</v>
      </c>
      <c r="D4" s="18">
        <v>12</v>
      </c>
    </row>
    <row r="5" spans="1:16" x14ac:dyDescent="0.15">
      <c r="A5" s="18" t="s">
        <v>713</v>
      </c>
      <c r="B5" s="18">
        <v>1975</v>
      </c>
      <c r="C5" s="18">
        <v>12</v>
      </c>
      <c r="D5" s="18">
        <v>11</v>
      </c>
    </row>
    <row r="6" spans="1:16" x14ac:dyDescent="0.15">
      <c r="A6" s="18" t="s">
        <v>714</v>
      </c>
      <c r="B6" s="18">
        <v>1968</v>
      </c>
      <c r="C6" s="18">
        <v>12</v>
      </c>
      <c r="D6" s="18">
        <v>24</v>
      </c>
    </row>
    <row r="7" spans="1:16" x14ac:dyDescent="0.15">
      <c r="A7" s="19"/>
      <c r="B7" s="19"/>
      <c r="C7" s="19"/>
      <c r="D7" s="19"/>
    </row>
    <row r="8" spans="1:16" x14ac:dyDescent="0.15">
      <c r="A8" s="19" t="s">
        <v>706</v>
      </c>
      <c r="B8" s="18">
        <v>2016</v>
      </c>
      <c r="C8" s="19"/>
      <c r="D8" s="19" t="s">
        <v>707</v>
      </c>
      <c r="E8" s="17">
        <f ca="1">TODAY()</f>
        <v>42396</v>
      </c>
    </row>
    <row r="9" spans="1:16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15">
      <c r="A10" s="34"/>
      <c r="B10" s="34" t="str">
        <f>チーム流れチェッカー!A2</f>
        <v>おにぐんそう</v>
      </c>
      <c r="C10" s="35" t="str">
        <f>作業sheet!K27</f>
        <v>黄色い星</v>
      </c>
      <c r="D10" s="34">
        <f>作業sheet!M27</f>
        <v>13</v>
      </c>
      <c r="E10" s="34" t="str">
        <f>A3</f>
        <v>ゆきみん</v>
      </c>
      <c r="F10" s="35" t="str">
        <f>作業sheet!K28</f>
        <v>黄色い星</v>
      </c>
      <c r="G10" s="34">
        <f>作業sheet!M28</f>
        <v>7</v>
      </c>
      <c r="H10" s="34" t="str">
        <f>A4</f>
        <v>いっちゃん</v>
      </c>
      <c r="I10" s="35" t="str">
        <f>作業sheet!K29</f>
        <v>白い鏡</v>
      </c>
      <c r="J10" s="34">
        <f>作業sheet!M29</f>
        <v>13</v>
      </c>
      <c r="K10" s="34" t="str">
        <f>A5</f>
        <v>まさまさ</v>
      </c>
      <c r="L10" s="35" t="str">
        <f>作業sheet!K30</f>
        <v>黄色い人</v>
      </c>
      <c r="M10" s="34">
        <f>作業sheet!M28</f>
        <v>7</v>
      </c>
      <c r="N10" s="34" t="str">
        <f>A6</f>
        <v>貴公子</v>
      </c>
      <c r="O10" s="35" t="str">
        <f>作業sheet!K31</f>
        <v>白い犬</v>
      </c>
      <c r="P10" s="34">
        <f>作業sheet!M28</f>
        <v>7</v>
      </c>
    </row>
    <row r="11" spans="1:16" ht="11.25" thickBot="1" x14ac:dyDescent="0.2">
      <c r="A11" s="34"/>
      <c r="B11" s="34" t="str">
        <f>C2&amp;"/"&amp;D2</f>
        <v>7/5</v>
      </c>
      <c r="C11" s="35" t="str">
        <f>作業sheet!L27</f>
        <v>黄色い戦士</v>
      </c>
      <c r="D11" s="34">
        <f>作業sheet!N27</f>
        <v>11</v>
      </c>
      <c r="E11" s="34" t="str">
        <f>C3&amp;"/"&amp;D3</f>
        <v>12/27</v>
      </c>
      <c r="F11" s="35" t="str">
        <f>作業sheet!L28</f>
        <v>白い風</v>
      </c>
      <c r="G11" s="34">
        <f>作業sheet!N28</f>
        <v>12</v>
      </c>
      <c r="H11" s="34" t="str">
        <f>C4&amp;"/"&amp;D4</f>
        <v>11/12</v>
      </c>
      <c r="I11" s="35" t="str">
        <f>作業sheet!L29</f>
        <v>白い世界の橋渡</v>
      </c>
      <c r="J11" s="34">
        <f>作業sheet!N29</f>
        <v>4</v>
      </c>
      <c r="K11" s="34" t="str">
        <f>C5&amp;"/"&amp;D5</f>
        <v>12/11</v>
      </c>
      <c r="L11" s="35" t="str">
        <f>作業sheet!L30</f>
        <v>赤い月</v>
      </c>
      <c r="M11" s="34">
        <f>作業sheet!N30</f>
        <v>11</v>
      </c>
      <c r="N11" s="34" t="str">
        <f>C6&amp;"/"&amp;D6</f>
        <v>12/24</v>
      </c>
      <c r="O11" s="35" t="str">
        <f>作業sheet!L31</f>
        <v>赤い龍</v>
      </c>
      <c r="P11" s="34">
        <f>作業sheet!N31</f>
        <v>1</v>
      </c>
    </row>
    <row r="12" spans="1:16" ht="31.5" x14ac:dyDescent="0.15">
      <c r="A12" s="20" t="s">
        <v>695</v>
      </c>
      <c r="B12" s="21" t="s">
        <v>708</v>
      </c>
      <c r="C12" s="22" t="s">
        <v>692</v>
      </c>
      <c r="D12" s="23" t="s">
        <v>709</v>
      </c>
      <c r="E12" s="21" t="s">
        <v>708</v>
      </c>
      <c r="F12" s="22" t="s">
        <v>692</v>
      </c>
      <c r="G12" s="23" t="s">
        <v>709</v>
      </c>
      <c r="H12" s="21" t="s">
        <v>708</v>
      </c>
      <c r="I12" s="22" t="s">
        <v>692</v>
      </c>
      <c r="J12" s="23" t="s">
        <v>709</v>
      </c>
      <c r="K12" s="21" t="s">
        <v>708</v>
      </c>
      <c r="L12" s="22" t="s">
        <v>692</v>
      </c>
      <c r="M12" s="23" t="s">
        <v>709</v>
      </c>
      <c r="N12" s="21" t="s">
        <v>708</v>
      </c>
      <c r="O12" s="22" t="s">
        <v>692</v>
      </c>
      <c r="P12" s="23" t="s">
        <v>709</v>
      </c>
    </row>
    <row r="13" spans="1:16" x14ac:dyDescent="0.15">
      <c r="A13" s="24">
        <f>B8</f>
        <v>2016</v>
      </c>
      <c r="B13" s="25" t="str">
        <f ca="1">IF(作業sheet!A34&lt;21,VLOOKUP(作業sheet!A34,データベース!F:H,3,0),VLOOKUP(MOD(作業sheet!A34,20),データベース!$F$1:$H$21,3,0))</f>
        <v>赤い空を歩く者</v>
      </c>
      <c r="C13" s="26">
        <f ca="1">IF(MOD(作業sheet!A34,13)=0,13,(MOD(作業sheet!A34,13)))</f>
        <v>2</v>
      </c>
      <c r="D13" s="27" t="str">
        <f ca="1">IF(MOD(作業sheet!A34,13)=0,VLOOKUP(INT(作業sheet!A34/13),データベース!F:G,2,0),VLOOKUP(INT(作業sheet!A34/13)+1,データベース!F:G,2,0))</f>
        <v>黄色い人</v>
      </c>
      <c r="E13" s="25" t="str">
        <f ca="1">IF(作業sheet!B34&lt;21,VLOOKUP(作業sheet!B34,データベース!F:H,3,0),VLOOKUP(MOD(作業sheet!B34,20),データベース!$F$1:$H$21,3,0))</f>
        <v>黄色い星</v>
      </c>
      <c r="F13" s="28">
        <f ca="1">IF(MOD(作業sheet!B34,13)=0,13,(MOD(作業sheet!B34,13)))</f>
        <v>8</v>
      </c>
      <c r="G13" s="27" t="str">
        <f ca="1">IF(MOD(作業sheet!B34,13)=0,VLOOKUP(INT(作業sheet!B34/13),データベース!F:G,2,0),VLOOKUP(INT(作業sheet!B34/13)+1,データベース!F:G,2,0))</f>
        <v>赤い龍</v>
      </c>
      <c r="H13" s="25" t="str">
        <f ca="1">IF(作業sheet!C34&lt;21,VLOOKUP(作業sheet!C34,データベース!F:H,3,0),VLOOKUP(MOD(作業sheet!C34,20),データベース!$F$1:$H$21,3,0))</f>
        <v>青い夜</v>
      </c>
      <c r="I13" s="28">
        <f ca="1">IF(MOD(作業sheet!C34,13)=0,13,(MOD(作業sheet!C34,13)))</f>
        <v>2</v>
      </c>
      <c r="J13" s="27" t="str">
        <f ca="1">IF(MOD(作業sheet!C34,13)=0,VLOOKUP(INT(作業sheet!C34/13),データベース!F:G,2,0),VLOOKUP(INT(作業sheet!C34/13)+1,データベース!F:G,2,0))</f>
        <v>白い風</v>
      </c>
      <c r="K13" s="25" t="str">
        <f ca="1">IF(作業sheet!D34&lt;21,VLOOKUP(作業sheet!D34,データベース!F:H,3,0),VLOOKUP(MOD(作業sheet!D34,20),データベース!$F$1:$H$21,3,0))</f>
        <v>黄色い人</v>
      </c>
      <c r="L13" s="28">
        <f ca="1">IF(MOD(作業sheet!D34,13)=0,13,(MOD(作業sheet!D34,13)))</f>
        <v>5</v>
      </c>
      <c r="M13" s="27" t="str">
        <f ca="1">IF(MOD(作業sheet!D34,13)=0,VLOOKUP(INT(作業sheet!D34/13),データベース!F:G,2,0),VLOOKUP(INT(作業sheet!D34/13)+1,データベース!F:G,2,0))</f>
        <v>黄色い星</v>
      </c>
      <c r="N13" s="25" t="str">
        <f ca="1">IF(作業sheet!E34&lt;21,VLOOKUP(作業sheet!E34,データベース!F:H,3,0),VLOOKUP(MOD(作業sheet!E34,20),データベース!$F$1:$H$21,3,0))</f>
        <v>赤い蛇</v>
      </c>
      <c r="O13" s="28">
        <f ca="1">IF(MOD(作業sheet!E34,13)=0,13,(MOD(作業sheet!E34,13)))</f>
        <v>5</v>
      </c>
      <c r="P13" s="27" t="str">
        <f ca="1">IF(MOD(作業sheet!E34,13)=0,VLOOKUP(INT(作業sheet!E34/13),データベース!F:G,2,0),VLOOKUP(INT(作業sheet!E34/13)+1,データベース!F:G,2,0))</f>
        <v>赤い龍</v>
      </c>
    </row>
    <row r="14" spans="1:16" x14ac:dyDescent="0.15">
      <c r="A14" s="24">
        <f>A13+1</f>
        <v>2017</v>
      </c>
      <c r="B14" s="25" t="str">
        <f ca="1">IF(作業sheet!A35&lt;21,VLOOKUP(作業sheet!A35,データベース!F:H,3,0),VLOOKUP(MOD(作業sheet!A35,20),データベース!$F$1:$H$21,3,0))</f>
        <v>白い鏡</v>
      </c>
      <c r="C14" s="26">
        <f ca="1">IF(MOD(作業sheet!A35,13)=0,13,(MOD(作業sheet!A35,13)))</f>
        <v>3</v>
      </c>
      <c r="D14" s="27" t="str">
        <f ca="1">IF(MOD(作業sheet!A35,13)=0,VLOOKUP(INT(作業sheet!A35/13),データベース!F:G,2,0),VLOOKUP(INT(作業sheet!A35/13)+1,データベース!F:G,2,0))</f>
        <v>黄色い戦士</v>
      </c>
      <c r="E14" s="25" t="str">
        <f ca="1">IF(作業sheet!B35&lt;21,VLOOKUP(作業sheet!B35,データベース!F:H,3,0),VLOOKUP(MOD(作業sheet!B35,20),データベース!$F$1:$H$21,3,0))</f>
        <v>赤い空を歩く者</v>
      </c>
      <c r="F14" s="28">
        <f ca="1">IF(MOD(作業sheet!B35,13)=0,13,(MOD(作業sheet!B35,13)))</f>
        <v>9</v>
      </c>
      <c r="G14" s="27" t="str">
        <f ca="1">IF(MOD(作業sheet!B35,13)=0,VLOOKUP(INT(作業sheet!B35/13),データベース!F:G,2,0),VLOOKUP(INT(作業sheet!B35/13)+1,データベース!F:G,2,0))</f>
        <v>赤い蛇</v>
      </c>
      <c r="H14" s="25" t="str">
        <f ca="1">IF(作業sheet!C35&lt;21,VLOOKUP(作業sheet!C35,データベース!F:H,3,0),VLOOKUP(MOD(作業sheet!C35,20),データベース!$F$1:$H$21,3,0))</f>
        <v>黄色い星</v>
      </c>
      <c r="I14" s="28">
        <f ca="1">IF(MOD(作業sheet!C35,13)=0,13,(MOD(作業sheet!C35,13)))</f>
        <v>3</v>
      </c>
      <c r="J14" s="27" t="str">
        <f ca="1">IF(MOD(作業sheet!C35,13)=0,VLOOKUP(INT(作業sheet!C35/13),データベース!F:G,2,0),VLOOKUP(INT(作業sheet!C35/13)+1,データベース!F:G,2,0))</f>
        <v>白い世界の橋渡</v>
      </c>
      <c r="K14" s="25" t="str">
        <f ca="1">IF(作業sheet!D35&lt;21,VLOOKUP(作業sheet!D35,データベース!F:H,3,0),VLOOKUP(MOD(作業sheet!D35,20),データベース!$F$1:$H$21,3,0))</f>
        <v>赤い地球</v>
      </c>
      <c r="L14" s="28">
        <f ca="1">IF(MOD(作業sheet!D35,13)=0,13,(MOD(作業sheet!D35,13)))</f>
        <v>6</v>
      </c>
      <c r="M14" s="27" t="str">
        <f ca="1">IF(MOD(作業sheet!D35,13)=0,VLOOKUP(INT(作業sheet!D35/13),データベース!F:G,2,0),VLOOKUP(INT(作業sheet!D35/13)+1,データベース!F:G,2,0))</f>
        <v>黄色い人</v>
      </c>
      <c r="N14" s="25" t="str">
        <f ca="1">IF(作業sheet!E35&lt;21,VLOOKUP(作業sheet!E35,データベース!F:H,3,0),VLOOKUP(MOD(作業sheet!E35,20),データベース!$F$1:$H$21,3,0))</f>
        <v>白い犬</v>
      </c>
      <c r="O14" s="28">
        <f ca="1">IF(MOD(作業sheet!E35,13)=0,13,(MOD(作業sheet!E35,13)))</f>
        <v>6</v>
      </c>
      <c r="P14" s="27" t="str">
        <f ca="1">IF(MOD(作業sheet!E35,13)=0,VLOOKUP(INT(作業sheet!E35/13),データベース!F:G,2,0),VLOOKUP(INT(作業sheet!E35/13)+1,データベース!F:G,2,0))</f>
        <v>赤い蛇</v>
      </c>
    </row>
    <row r="15" spans="1:16" x14ac:dyDescent="0.15">
      <c r="A15" s="24">
        <f t="shared" ref="A15:A22" si="0">A14+1</f>
        <v>2018</v>
      </c>
      <c r="B15" s="25" t="str">
        <f ca="1">IF(作業sheet!A36&lt;21,VLOOKUP(作業sheet!A36,データベース!F:H,3,0),VLOOKUP(MOD(作業sheet!A36,20),データベース!$F$1:$H$21,3,0))</f>
        <v>青い夜</v>
      </c>
      <c r="C15" s="26">
        <f ca="1">IF(MOD(作業sheet!A36,13)=0,13,(MOD(作業sheet!A36,13)))</f>
        <v>4</v>
      </c>
      <c r="D15" s="27" t="str">
        <f ca="1">IF(MOD(作業sheet!A36,13)=0,VLOOKUP(INT(作業sheet!A36/13),データベース!F:G,2,0),VLOOKUP(INT(作業sheet!A36/13)+1,データベース!F:G,2,0))</f>
        <v>黄色い太陽</v>
      </c>
      <c r="E15" s="25" t="str">
        <f ca="1">IF(作業sheet!B36&lt;21,VLOOKUP(作業sheet!B36,データベース!F:H,3,0),VLOOKUP(MOD(作業sheet!B36,20),データベース!$F$1:$H$21,3,0))</f>
        <v>白い鏡</v>
      </c>
      <c r="F15" s="28">
        <f ca="1">IF(MOD(作業sheet!B36,13)=0,13,(MOD(作業sheet!B36,13)))</f>
        <v>10</v>
      </c>
      <c r="G15" s="27" t="str">
        <f ca="1">IF(MOD(作業sheet!B36,13)=0,VLOOKUP(INT(作業sheet!B36/13),データベース!F:G,2,0),VLOOKUP(INT(作業sheet!B36/13)+1,データベース!F:G,2,0))</f>
        <v>赤い月</v>
      </c>
      <c r="H15" s="25" t="str">
        <f ca="1">IF(作業sheet!C36&lt;21,VLOOKUP(作業sheet!C36,データベース!F:H,3,0),VLOOKUP(MOD(作業sheet!C36,20),データベース!$F$1:$H$21,3,0))</f>
        <v>赤い空を歩く者</v>
      </c>
      <c r="I15" s="28">
        <f ca="1">IF(MOD(作業sheet!C36,13)=0,13,(MOD(作業sheet!C36,13)))</f>
        <v>4</v>
      </c>
      <c r="J15" s="27" t="str">
        <f ca="1">IF(MOD(作業sheet!C36,13)=0,VLOOKUP(INT(作業sheet!C36/13),データベース!F:G,2,0),VLOOKUP(INT(作業sheet!C36/13)+1,データベース!F:G,2,0))</f>
        <v>白い犬</v>
      </c>
      <c r="K15" s="25" t="str">
        <f ca="1">IF(作業sheet!D36&lt;21,VLOOKUP(作業sheet!D36,データベース!F:H,3,0),VLOOKUP(MOD(作業sheet!D36,20),データベース!$F$1:$H$21,3,0))</f>
        <v>白い風</v>
      </c>
      <c r="L15" s="28">
        <f ca="1">IF(MOD(作業sheet!D36,13)=0,13,(MOD(作業sheet!D36,13)))</f>
        <v>7</v>
      </c>
      <c r="M15" s="27" t="str">
        <f ca="1">IF(MOD(作業sheet!D36,13)=0,VLOOKUP(INT(作業sheet!D36/13),データベース!F:G,2,0),VLOOKUP(INT(作業sheet!D36/13)+1,データベース!F:G,2,0))</f>
        <v>黄色い戦士</v>
      </c>
      <c r="N15" s="25" t="str">
        <f ca="1">IF(作業sheet!E36&lt;21,VLOOKUP(作業sheet!E36,データベース!F:H,3,0),VLOOKUP(MOD(作業sheet!E36,20),データベース!$F$1:$H$21,3,0))</f>
        <v>青い鷹</v>
      </c>
      <c r="O15" s="28">
        <f ca="1">IF(MOD(作業sheet!E36,13)=0,13,(MOD(作業sheet!E36,13)))</f>
        <v>7</v>
      </c>
      <c r="P15" s="27" t="str">
        <f ca="1">IF(MOD(作業sheet!E36,13)=0,VLOOKUP(INT(作業sheet!E36/13),データベース!F:G,2,0),VLOOKUP(INT(作業sheet!E36/13)+1,データベース!F:G,2,0))</f>
        <v>赤い月</v>
      </c>
    </row>
    <row r="16" spans="1:16" x14ac:dyDescent="0.15">
      <c r="A16" s="24">
        <f t="shared" si="0"/>
        <v>2019</v>
      </c>
      <c r="B16" s="25" t="str">
        <f ca="1">IF(作業sheet!A37&lt;21,VLOOKUP(作業sheet!A37,データベース!F:H,3,0),VLOOKUP(MOD(作業sheet!A37,20),データベース!$F$1:$H$21,3,0))</f>
        <v>黄色い星</v>
      </c>
      <c r="C16" s="26">
        <f ca="1">IF(MOD(作業sheet!A37,13)=0,13,(MOD(作業sheet!A37,13)))</f>
        <v>5</v>
      </c>
      <c r="D16" s="27" t="str">
        <f ca="1">IF(MOD(作業sheet!A37,13)=0,VLOOKUP(INT(作業sheet!A37/13),データベース!F:G,2,0),VLOOKUP(INT(作業sheet!A37/13)+1,データベース!F:G,2,0))</f>
        <v>黄色い種</v>
      </c>
      <c r="E16" s="25" t="str">
        <f ca="1">IF(作業sheet!B37&lt;21,VLOOKUP(作業sheet!B37,データベース!F:H,3,0),VLOOKUP(MOD(作業sheet!B37,20),データベース!$F$1:$H$21,3,0))</f>
        <v>青い夜</v>
      </c>
      <c r="F16" s="28">
        <f ca="1">IF(MOD(作業sheet!B37,13)=0,13,(MOD(作業sheet!B37,13)))</f>
        <v>11</v>
      </c>
      <c r="G16" s="27" t="str">
        <f ca="1">IF(MOD(作業sheet!B37,13)=0,VLOOKUP(INT(作業sheet!B37/13),データベース!F:G,2,0),VLOOKUP(INT(作業sheet!B37/13)+1,データベース!F:G,2,0))</f>
        <v>赤い空を歩く者</v>
      </c>
      <c r="H16" s="25" t="str">
        <f ca="1">IF(作業sheet!C37&lt;21,VLOOKUP(作業sheet!C37,データベース!F:H,3,0),VLOOKUP(MOD(作業sheet!C37,20),データベース!$F$1:$H$21,3,0))</f>
        <v>白い鏡</v>
      </c>
      <c r="I16" s="28">
        <f ca="1">IF(MOD(作業sheet!C37,13)=0,13,(MOD(作業sheet!C37,13)))</f>
        <v>5</v>
      </c>
      <c r="J16" s="27" t="str">
        <f ca="1">IF(MOD(作業sheet!C37,13)=0,VLOOKUP(INT(作業sheet!C37/13),データベース!F:G,2,0),VLOOKUP(INT(作業sheet!C37/13)+1,データベース!F:G,2,0))</f>
        <v>白い魔法使い</v>
      </c>
      <c r="K16" s="25" t="str">
        <f ca="1">IF(作業sheet!D37&lt;21,VLOOKUP(作業sheet!D37,データベース!F:H,3,0),VLOOKUP(MOD(作業sheet!D37,20),データベース!$F$1:$H$21,3,0))</f>
        <v>青い手</v>
      </c>
      <c r="L16" s="28">
        <f ca="1">IF(MOD(作業sheet!D37,13)=0,13,(MOD(作業sheet!D37,13)))</f>
        <v>8</v>
      </c>
      <c r="M16" s="27" t="str">
        <f ca="1">IF(MOD(作業sheet!D37,13)=0,VLOOKUP(INT(作業sheet!D37/13),データベース!F:G,2,0),VLOOKUP(INT(作業sheet!D37/13)+1,データベース!F:G,2,0))</f>
        <v>黄色い太陽</v>
      </c>
      <c r="N16" s="25" t="str">
        <f ca="1">IF(作業sheet!E37&lt;21,VLOOKUP(作業sheet!E37,データベース!F:H,3,0),VLOOKUP(MOD(作業sheet!E37,20),データベース!$F$1:$H$21,3,0))</f>
        <v>黄色い太陽</v>
      </c>
      <c r="O16" s="28">
        <f ca="1">IF(MOD(作業sheet!E37,13)=0,13,(MOD(作業sheet!E37,13)))</f>
        <v>8</v>
      </c>
      <c r="P16" s="27" t="str">
        <f ca="1">IF(MOD(作業sheet!E37,13)=0,VLOOKUP(INT(作業sheet!E37/13),データベース!F:G,2,0),VLOOKUP(INT(作業sheet!E37/13)+1,データベース!F:G,2,0))</f>
        <v>赤い空を歩く者</v>
      </c>
    </row>
    <row r="17" spans="1:16" x14ac:dyDescent="0.15">
      <c r="A17" s="24">
        <f t="shared" si="0"/>
        <v>2020</v>
      </c>
      <c r="B17" s="25" t="str">
        <f ca="1">IF(作業sheet!A38&lt;21,VLOOKUP(作業sheet!A38,データベース!F:H,3,0),VLOOKUP(MOD(作業sheet!A38,20),データベース!$F$1:$H$21,3,0))</f>
        <v>赤い空を歩く者</v>
      </c>
      <c r="C17" s="26">
        <f ca="1">IF(MOD(作業sheet!A38,13)=0,13,(MOD(作業sheet!A38,13)))</f>
        <v>6</v>
      </c>
      <c r="D17" s="27" t="str">
        <f ca="1">IF(MOD(作業sheet!A38,13)=0,VLOOKUP(INT(作業sheet!A38/13),データベース!F:G,2,0),VLOOKUP(INT(作業sheet!A38/13)+1,データベース!F:G,2,0))</f>
        <v>黄色い星</v>
      </c>
      <c r="E17" s="25" t="str">
        <f ca="1">IF(作業sheet!B38&lt;21,VLOOKUP(作業sheet!B38,データベース!F:H,3,0),VLOOKUP(MOD(作業sheet!B38,20),データベース!$F$1:$H$21,3,0))</f>
        <v>黄色い星</v>
      </c>
      <c r="F17" s="28">
        <f ca="1">IF(MOD(作業sheet!B38,13)=0,13,(MOD(作業sheet!B38,13)))</f>
        <v>12</v>
      </c>
      <c r="G17" s="27" t="str">
        <f ca="1">IF(MOD(作業sheet!B38,13)=0,VLOOKUP(INT(作業sheet!B38/13),データベース!F:G,2,0),VLOOKUP(INT(作業sheet!B38/13)+1,データベース!F:G,2,0))</f>
        <v>赤い地球</v>
      </c>
      <c r="H17" s="25" t="str">
        <f ca="1">IF(作業sheet!C38&lt;21,VLOOKUP(作業sheet!C38,データベース!F:H,3,0),VLOOKUP(MOD(作業sheet!C38,20),データベース!$F$1:$H$21,3,0))</f>
        <v>青い夜</v>
      </c>
      <c r="I17" s="28">
        <f ca="1">IF(MOD(作業sheet!C38,13)=0,13,(MOD(作業sheet!C38,13)))</f>
        <v>6</v>
      </c>
      <c r="J17" s="27" t="str">
        <f ca="1">IF(MOD(作業sheet!C38,13)=0,VLOOKUP(INT(作業sheet!C38/13),データベース!F:G,2,0),VLOOKUP(INT(作業sheet!C38/13)+1,データベース!F:G,2,0))</f>
        <v>白い鏡</v>
      </c>
      <c r="K17" s="25" t="str">
        <f ca="1">IF(作業sheet!D38&lt;21,VLOOKUP(作業sheet!D38,データベース!F:H,3,0),VLOOKUP(MOD(作業sheet!D38,20),データベース!$F$1:$H$21,3,0))</f>
        <v>黄色い人</v>
      </c>
      <c r="L17" s="28">
        <f ca="1">IF(MOD(作業sheet!D38,13)=0,13,(MOD(作業sheet!D38,13)))</f>
        <v>9</v>
      </c>
      <c r="M17" s="27" t="str">
        <f ca="1">IF(MOD(作業sheet!D38,13)=0,VLOOKUP(INT(作業sheet!D38/13),データベース!F:G,2,0),VLOOKUP(INT(作業sheet!D38/13)+1,データベース!F:G,2,0))</f>
        <v>黄色い種</v>
      </c>
      <c r="N17" s="25" t="str">
        <f ca="1">IF(作業sheet!E38&lt;21,VLOOKUP(作業sheet!E38,データベース!F:H,3,0),VLOOKUP(MOD(作業sheet!E38,20),データベース!$F$1:$H$21,3,0))</f>
        <v>赤い蛇</v>
      </c>
      <c r="O17" s="28">
        <f ca="1">IF(MOD(作業sheet!E38,13)=0,13,(MOD(作業sheet!E38,13)))</f>
        <v>9</v>
      </c>
      <c r="P17" s="27" t="str">
        <f ca="1">IF(MOD(作業sheet!E38,13)=0,VLOOKUP(INT(作業sheet!E38/13),データベース!F:G,2,0),VLOOKUP(INT(作業sheet!E38/13)+1,データベース!F:G,2,0))</f>
        <v>赤い地球</v>
      </c>
    </row>
    <row r="18" spans="1:16" x14ac:dyDescent="0.15">
      <c r="A18" s="24">
        <f t="shared" si="0"/>
        <v>2021</v>
      </c>
      <c r="B18" s="25" t="str">
        <f ca="1">IF(作業sheet!A39&lt;21,VLOOKUP(作業sheet!A39,データベース!F:H,3,0),VLOOKUP(MOD(作業sheet!A39,20),データベース!$F$1:$H$21,3,0))</f>
        <v>白い鏡</v>
      </c>
      <c r="C18" s="26">
        <f ca="1">IF(MOD(作業sheet!A39,13)=0,13,(MOD(作業sheet!A39,13)))</f>
        <v>7</v>
      </c>
      <c r="D18" s="27" t="str">
        <f ca="1">IF(MOD(作業sheet!A39,13)=0,VLOOKUP(INT(作業sheet!A39/13),データベース!F:G,2,0),VLOOKUP(INT(作業sheet!A39/13)+1,データベース!F:G,2,0))</f>
        <v>黄色い人</v>
      </c>
      <c r="E18" s="25" t="str">
        <f ca="1">IF(作業sheet!B39&lt;21,VLOOKUP(作業sheet!B39,データベース!F:H,3,0),VLOOKUP(MOD(作業sheet!B39,20),データベース!$F$1:$H$21,3,0))</f>
        <v>赤い空を歩く者</v>
      </c>
      <c r="F18" s="28">
        <f ca="1">IF(MOD(作業sheet!B39,13)=0,13,(MOD(作業sheet!B39,13)))</f>
        <v>13</v>
      </c>
      <c r="G18" s="27" t="str">
        <f ca="1">IF(MOD(作業sheet!B39,13)=0,VLOOKUP(INT(作業sheet!B39/13),データベース!F:G,2,0),VLOOKUP(INT(作業sheet!B39/13)+1,データベース!F:G,2,0))</f>
        <v>赤い龍</v>
      </c>
      <c r="H18" s="25" t="str">
        <f ca="1">IF(作業sheet!C39&lt;21,VLOOKUP(作業sheet!C39,データベース!F:H,3,0),VLOOKUP(MOD(作業sheet!C39,20),データベース!$F$1:$H$21,3,0))</f>
        <v>黄色い星</v>
      </c>
      <c r="I18" s="28">
        <f ca="1">IF(MOD(作業sheet!C39,13)=0,13,(MOD(作業sheet!C39,13)))</f>
        <v>7</v>
      </c>
      <c r="J18" s="27" t="str">
        <f ca="1">IF(MOD(作業sheet!C39,13)=0,VLOOKUP(INT(作業sheet!C39/13),データベース!F:G,2,0),VLOOKUP(INT(作業sheet!C39/13)+1,データベース!F:G,2,0))</f>
        <v>白い風</v>
      </c>
      <c r="K18" s="25" t="str">
        <f ca="1">IF(作業sheet!D39&lt;21,VLOOKUP(作業sheet!D39,データベース!F:H,3,0),VLOOKUP(MOD(作業sheet!D39,20),データベース!$F$1:$H$21,3,0))</f>
        <v>赤い地球</v>
      </c>
      <c r="L18" s="28">
        <f ca="1">IF(MOD(作業sheet!D39,13)=0,13,(MOD(作業sheet!D39,13)))</f>
        <v>10</v>
      </c>
      <c r="M18" s="27" t="str">
        <f ca="1">IF(MOD(作業sheet!D39,13)=0,VLOOKUP(INT(作業sheet!D39/13),データベース!F:G,2,0),VLOOKUP(INT(作業sheet!D39/13)+1,データベース!F:G,2,0))</f>
        <v>黄色い星</v>
      </c>
      <c r="N18" s="25" t="str">
        <f ca="1">IF(作業sheet!E39&lt;21,VLOOKUP(作業sheet!E39,データベース!F:H,3,0),VLOOKUP(MOD(作業sheet!E39,20),データベース!$F$1:$H$21,3,0))</f>
        <v>白い犬</v>
      </c>
      <c r="O18" s="28">
        <f ca="1">IF(MOD(作業sheet!E39,13)=0,13,(MOD(作業sheet!E39,13)))</f>
        <v>10</v>
      </c>
      <c r="P18" s="27" t="str">
        <f ca="1">IF(MOD(作業sheet!E39,13)=0,VLOOKUP(INT(作業sheet!E39/13),データベース!F:G,2,0),VLOOKUP(INT(作業sheet!E39/13)+1,データベース!F:G,2,0))</f>
        <v>赤い龍</v>
      </c>
    </row>
    <row r="19" spans="1:16" x14ac:dyDescent="0.15">
      <c r="A19" s="24">
        <f t="shared" si="0"/>
        <v>2022</v>
      </c>
      <c r="B19" s="25" t="str">
        <f ca="1">IF(作業sheet!A40&lt;21,VLOOKUP(作業sheet!A40,データベース!F:H,3,0),VLOOKUP(MOD(作業sheet!A40,20),データベース!$F$1:$H$21,3,0))</f>
        <v>青い夜</v>
      </c>
      <c r="C19" s="26">
        <f ca="1">IF(MOD(作業sheet!A40,13)=0,13,(MOD(作業sheet!A40,13)))</f>
        <v>8</v>
      </c>
      <c r="D19" s="27" t="str">
        <f ca="1">IF(MOD(作業sheet!A40,13)=0,VLOOKUP(INT(作業sheet!A40/13),データベース!F:G,2,0),VLOOKUP(INT(作業sheet!A40/13)+1,データベース!F:G,2,0))</f>
        <v>黄色い戦士</v>
      </c>
      <c r="E19" s="25" t="str">
        <f ca="1">IF(作業sheet!B40&lt;21,VLOOKUP(作業sheet!B40,データベース!F:H,3,0),VLOOKUP(MOD(作業sheet!B40,20),データベース!$F$1:$H$21,3,0))</f>
        <v>白い鏡</v>
      </c>
      <c r="F19" s="28">
        <f ca="1">IF(MOD(作業sheet!B40,13)=0,13,(MOD(作業sheet!B40,13)))</f>
        <v>1</v>
      </c>
      <c r="G19" s="27" t="str">
        <f ca="1">IF(MOD(作業sheet!B40,13)=0,VLOOKUP(INT(作業sheet!B40/13),データベース!F:G,2,0),VLOOKUP(INT(作業sheet!B40/13)+1,データベース!F:G,2,0))</f>
        <v>白い鏡</v>
      </c>
      <c r="H19" s="25" t="str">
        <f ca="1">IF(作業sheet!C40&lt;21,VLOOKUP(作業sheet!C40,データベース!F:H,3,0),VLOOKUP(MOD(作業sheet!C40,20),データベース!$F$1:$H$21,3,0))</f>
        <v>赤い空を歩く者</v>
      </c>
      <c r="I19" s="28">
        <f ca="1">IF(MOD(作業sheet!C40,13)=0,13,(MOD(作業sheet!C40,13)))</f>
        <v>8</v>
      </c>
      <c r="J19" s="27" t="str">
        <f ca="1">IF(MOD(作業sheet!C40,13)=0,VLOOKUP(INT(作業sheet!C40/13),データベース!F:G,2,0),VLOOKUP(INT(作業sheet!C40/13)+1,データベース!F:G,2,0))</f>
        <v>白い世界の橋渡</v>
      </c>
      <c r="K19" s="25" t="str">
        <f ca="1">IF(作業sheet!D40&lt;21,VLOOKUP(作業sheet!D40,データベース!F:H,3,0),VLOOKUP(MOD(作業sheet!D40,20),データベース!$F$1:$H$21,3,0))</f>
        <v>白い風</v>
      </c>
      <c r="L19" s="28">
        <f ca="1">IF(MOD(作業sheet!D40,13)=0,13,(MOD(作業sheet!D40,13)))</f>
        <v>11</v>
      </c>
      <c r="M19" s="27" t="str">
        <f ca="1">IF(MOD(作業sheet!D40,13)=0,VLOOKUP(INT(作業sheet!D40/13),データベース!F:G,2,0),VLOOKUP(INT(作業sheet!D40/13)+1,データベース!F:G,2,0))</f>
        <v>黄色い人</v>
      </c>
      <c r="N19" s="25" t="str">
        <f ca="1">IF(作業sheet!E40&lt;21,VLOOKUP(作業sheet!E40,データベース!F:H,3,0),VLOOKUP(MOD(作業sheet!E40,20),データベース!$F$1:$H$21,3,0))</f>
        <v>青い鷹</v>
      </c>
      <c r="O19" s="28">
        <f ca="1">IF(MOD(作業sheet!E40,13)=0,13,(MOD(作業sheet!E40,13)))</f>
        <v>11</v>
      </c>
      <c r="P19" s="27" t="str">
        <f ca="1">IF(MOD(作業sheet!E40,13)=0,VLOOKUP(INT(作業sheet!E40/13),データベース!F:G,2,0),VLOOKUP(INT(作業sheet!E40/13)+1,データベース!F:G,2,0))</f>
        <v>赤い蛇</v>
      </c>
    </row>
    <row r="20" spans="1:16" x14ac:dyDescent="0.15">
      <c r="A20" s="24">
        <f t="shared" si="0"/>
        <v>2023</v>
      </c>
      <c r="B20" s="25" t="str">
        <f ca="1">IF(作業sheet!A41&lt;21,VLOOKUP(作業sheet!A41,データベース!F:H,3,0),VLOOKUP(MOD(作業sheet!A41,20),データベース!$F$1:$H$21,3,0))</f>
        <v>黄色い星</v>
      </c>
      <c r="C20" s="26">
        <f ca="1">IF(MOD(作業sheet!A41,13)=0,13,(MOD(作業sheet!A41,13)))</f>
        <v>9</v>
      </c>
      <c r="D20" s="27" t="str">
        <f ca="1">IF(MOD(作業sheet!A41,13)=0,VLOOKUP(INT(作業sheet!A41/13),データベース!F:G,2,0),VLOOKUP(INT(作業sheet!A41/13)+1,データベース!F:G,2,0))</f>
        <v>黄色い太陽</v>
      </c>
      <c r="E20" s="25" t="str">
        <f ca="1">IF(作業sheet!B41&lt;21,VLOOKUP(作業sheet!B41,データベース!F:H,3,0),VLOOKUP(MOD(作業sheet!B41,20),データベース!$F$1:$H$21,3,0))</f>
        <v>青い夜</v>
      </c>
      <c r="F20" s="28">
        <f ca="1">IF(MOD(作業sheet!B41,13)=0,13,(MOD(作業sheet!B41,13)))</f>
        <v>2</v>
      </c>
      <c r="G20" s="27" t="str">
        <f ca="1">IF(MOD(作業sheet!B41,13)=0,VLOOKUP(INT(作業sheet!B41/13),データベース!F:G,2,0),VLOOKUP(INT(作業sheet!B41/13)+1,データベース!F:G,2,0))</f>
        <v>白い風</v>
      </c>
      <c r="H20" s="25" t="str">
        <f ca="1">IF(作業sheet!C41&lt;21,VLOOKUP(作業sheet!C41,データベース!F:H,3,0),VLOOKUP(MOD(作業sheet!C41,20),データベース!$F$1:$H$21,3,0))</f>
        <v>白い鏡</v>
      </c>
      <c r="I20" s="28">
        <f ca="1">IF(MOD(作業sheet!C41,13)=0,13,(MOD(作業sheet!C41,13)))</f>
        <v>9</v>
      </c>
      <c r="J20" s="27" t="str">
        <f ca="1">IF(MOD(作業sheet!C41,13)=0,VLOOKUP(INT(作業sheet!C41/13),データベース!F:G,2,0),VLOOKUP(INT(作業sheet!C41/13)+1,データベース!F:G,2,0))</f>
        <v>白い犬</v>
      </c>
      <c r="K20" s="25" t="str">
        <f ca="1">IF(作業sheet!D41&lt;21,VLOOKUP(作業sheet!D41,データベース!F:H,3,0),VLOOKUP(MOD(作業sheet!D41,20),データベース!$F$1:$H$21,3,0))</f>
        <v>青い手</v>
      </c>
      <c r="L20" s="28">
        <f ca="1">IF(MOD(作業sheet!D41,13)=0,13,(MOD(作業sheet!D41,13)))</f>
        <v>12</v>
      </c>
      <c r="M20" s="27" t="str">
        <f ca="1">IF(MOD(作業sheet!D41,13)=0,VLOOKUP(INT(作業sheet!D41/13),データベース!F:G,2,0),VLOOKUP(INT(作業sheet!D41/13)+1,データベース!F:G,2,0))</f>
        <v>黄色い戦士</v>
      </c>
      <c r="N20" s="25" t="str">
        <f ca="1">IF(作業sheet!E41&lt;21,VLOOKUP(作業sheet!E41,データベース!F:H,3,0),VLOOKUP(MOD(作業sheet!E41,20),データベース!$F$1:$H$21,3,0))</f>
        <v>黄色い太陽</v>
      </c>
      <c r="O20" s="28">
        <f ca="1">IF(MOD(作業sheet!E41,13)=0,13,(MOD(作業sheet!E41,13)))</f>
        <v>12</v>
      </c>
      <c r="P20" s="27" t="str">
        <f ca="1">IF(MOD(作業sheet!E41,13)=0,VLOOKUP(INT(作業sheet!E41/13),データベース!F:G,2,0),VLOOKUP(INT(作業sheet!E41/13)+1,データベース!F:G,2,0))</f>
        <v>赤い月</v>
      </c>
    </row>
    <row r="21" spans="1:16" x14ac:dyDescent="0.15">
      <c r="A21" s="24">
        <f t="shared" si="0"/>
        <v>2024</v>
      </c>
      <c r="B21" s="25" t="str">
        <f ca="1">IF(作業sheet!A42&lt;21,VLOOKUP(作業sheet!A42,データベース!F:H,3,0),VLOOKUP(MOD(作業sheet!A42,20),データベース!$F$1:$H$21,3,0))</f>
        <v>赤い空を歩く者</v>
      </c>
      <c r="C21" s="26">
        <f ca="1">IF(MOD(作業sheet!A42,13)=0,13,(MOD(作業sheet!A42,13)))</f>
        <v>10</v>
      </c>
      <c r="D21" s="27" t="str">
        <f ca="1">IF(MOD(作業sheet!A42,13)=0,VLOOKUP(INT(作業sheet!A42/13),データベース!F:G,2,0),VLOOKUP(INT(作業sheet!A42/13)+1,データベース!F:G,2,0))</f>
        <v>黄色い種</v>
      </c>
      <c r="E21" s="25" t="str">
        <f ca="1">IF(作業sheet!B42&lt;21,VLOOKUP(作業sheet!B42,データベース!F:H,3,0),VLOOKUP(MOD(作業sheet!B42,20),データベース!$F$1:$H$21,3,0))</f>
        <v>黄色い星</v>
      </c>
      <c r="F21" s="28">
        <f ca="1">IF(MOD(作業sheet!B42,13)=0,13,(MOD(作業sheet!B42,13)))</f>
        <v>3</v>
      </c>
      <c r="G21" s="27" t="str">
        <f ca="1">IF(MOD(作業sheet!B42,13)=0,VLOOKUP(INT(作業sheet!B42/13),データベース!F:G,2,0),VLOOKUP(INT(作業sheet!B42/13)+1,データベース!F:G,2,0))</f>
        <v>白い世界の橋渡</v>
      </c>
      <c r="H21" s="25" t="str">
        <f ca="1">IF(作業sheet!C42&lt;21,VLOOKUP(作業sheet!C42,データベース!F:H,3,0),VLOOKUP(MOD(作業sheet!C42,20),データベース!$F$1:$H$21,3,0))</f>
        <v>青い夜</v>
      </c>
      <c r="I21" s="28">
        <f ca="1">IF(MOD(作業sheet!C42,13)=0,13,(MOD(作業sheet!C42,13)))</f>
        <v>10</v>
      </c>
      <c r="J21" s="27" t="str">
        <f ca="1">IF(MOD(作業sheet!C42,13)=0,VLOOKUP(INT(作業sheet!C42/13),データベース!F:G,2,0),VLOOKUP(INT(作業sheet!C42/13)+1,データベース!F:G,2,0))</f>
        <v>白い魔法使い</v>
      </c>
      <c r="K21" s="25" t="str">
        <f ca="1">IF(作業sheet!D42&lt;21,VLOOKUP(作業sheet!D42,データベース!F:H,3,0),VLOOKUP(MOD(作業sheet!D42,20),データベース!$F$1:$H$21,3,0))</f>
        <v>黄色い人</v>
      </c>
      <c r="L21" s="28">
        <f ca="1">IF(MOD(作業sheet!D42,13)=0,13,(MOD(作業sheet!D42,13)))</f>
        <v>13</v>
      </c>
      <c r="M21" s="27" t="str">
        <f ca="1">IF(MOD(作業sheet!D42,13)=0,VLOOKUP(INT(作業sheet!D42/13),データベース!F:G,2,0),VLOOKUP(INT(作業sheet!D42/13)+1,データベース!F:G,2,0))</f>
        <v>黄色い太陽</v>
      </c>
      <c r="N21" s="25" t="str">
        <f ca="1">IF(作業sheet!E42&lt;21,VLOOKUP(作業sheet!E42,データベース!F:H,3,0),VLOOKUP(MOD(作業sheet!E42,20),データベース!$F$1:$H$21,3,0))</f>
        <v>赤い蛇</v>
      </c>
      <c r="O21" s="28">
        <f ca="1">IF(MOD(作業sheet!E42,13)=0,13,(MOD(作業sheet!E42,13)))</f>
        <v>13</v>
      </c>
      <c r="P21" s="27" t="str">
        <f ca="1">IF(MOD(作業sheet!E42,13)=0,VLOOKUP(INT(作業sheet!E42/13),データベース!F:G,2,0),VLOOKUP(INT(作業sheet!E42/13)+1,データベース!F:G,2,0))</f>
        <v>赤い空を歩く者</v>
      </c>
    </row>
    <row r="22" spans="1:16" ht="11.25" thickBot="1" x14ac:dyDescent="0.2">
      <c r="A22" s="29">
        <f t="shared" si="0"/>
        <v>2025</v>
      </c>
      <c r="B22" s="30" t="str">
        <f ca="1">IF(作業sheet!A43&lt;21,VLOOKUP(作業sheet!A43,データベース!F:H,3,0),VLOOKUP(MOD(作業sheet!A43,20),データベース!$F$1:$H$21,3,0))</f>
        <v>白い鏡</v>
      </c>
      <c r="C22" s="31">
        <f ca="1">IF(MOD(作業sheet!A43,13)=0,13,(MOD(作業sheet!A43,13)))</f>
        <v>11</v>
      </c>
      <c r="D22" s="32" t="str">
        <f ca="1">IF(MOD(作業sheet!A43,13)=0,VLOOKUP(INT(作業sheet!A43/13),データベース!F:G,2,0),VLOOKUP(INT(作業sheet!A43/13)+1,データベース!F:G,2,0))</f>
        <v>黄色い星</v>
      </c>
      <c r="E22" s="30" t="str">
        <f ca="1">IF(作業sheet!B43&lt;21,VLOOKUP(作業sheet!B43,データベース!F:H,3,0),VLOOKUP(MOD(作業sheet!B43,20),データベース!$F$1:$H$21,3,0))</f>
        <v>赤い空を歩く者</v>
      </c>
      <c r="F22" s="33">
        <f ca="1">IF(MOD(作業sheet!B43,13)=0,13,(MOD(作業sheet!B43,13)))</f>
        <v>4</v>
      </c>
      <c r="G22" s="32" t="str">
        <f ca="1">IF(MOD(作業sheet!B43,13)=0,VLOOKUP(INT(作業sheet!B43/13),データベース!F:G,2,0),VLOOKUP(INT(作業sheet!B43/13)+1,データベース!F:G,2,0))</f>
        <v>白い犬</v>
      </c>
      <c r="H22" s="30" t="str">
        <f ca="1">IF(作業sheet!C43&lt;21,VLOOKUP(作業sheet!C43,データベース!F:H,3,0),VLOOKUP(MOD(作業sheet!C43,20),データベース!$F$1:$H$21,3,0))</f>
        <v>黄色い星</v>
      </c>
      <c r="I22" s="33">
        <f ca="1">IF(MOD(作業sheet!C43,13)=0,13,(MOD(作業sheet!C43,13)))</f>
        <v>11</v>
      </c>
      <c r="J22" s="32" t="str">
        <f ca="1">IF(MOD(作業sheet!C43,13)=0,VLOOKUP(INT(作業sheet!C43/13),データベース!F:G,2,0),VLOOKUP(INT(作業sheet!C43/13)+1,データベース!F:G,2,0))</f>
        <v>白い鏡</v>
      </c>
      <c r="K22" s="30" t="str">
        <f ca="1">IF(作業sheet!D43&lt;21,VLOOKUP(作業sheet!D43,データベース!F:H,3,0),VLOOKUP(MOD(作業sheet!D43,20),データベース!$F$1:$H$21,3,0))</f>
        <v>赤い地球</v>
      </c>
      <c r="L22" s="33">
        <f ca="1">IF(MOD(作業sheet!D43,13)=0,13,(MOD(作業sheet!D43,13)))</f>
        <v>1</v>
      </c>
      <c r="M22" s="32" t="str">
        <f ca="1">IF(MOD(作業sheet!D43,13)=0,VLOOKUP(INT(作業sheet!D43/13),データベース!F:G,2,0),VLOOKUP(INT(作業sheet!D43/13)+1,データベース!F:G,2,0))</f>
        <v>赤い地球</v>
      </c>
      <c r="N22" s="30" t="str">
        <f ca="1">IF(作業sheet!E43&lt;21,VLOOKUP(作業sheet!E43,データベース!F:H,3,0),VLOOKUP(MOD(作業sheet!E43,20),データベース!$F$1:$H$21,3,0))</f>
        <v>白い犬</v>
      </c>
      <c r="O22" s="33">
        <f ca="1">IF(MOD(作業sheet!E43,13)=0,13,(MOD(作業sheet!E43,13)))</f>
        <v>1</v>
      </c>
      <c r="P22" s="32" t="str">
        <f ca="1">IF(MOD(作業sheet!E43,13)=0,VLOOKUP(INT(作業sheet!E43/13),データベース!F:G,2,0),VLOOKUP(INT(作業sheet!E43/13)+1,データベース!F:G,2,0))</f>
        <v>白い犬</v>
      </c>
    </row>
    <row r="23" spans="1:16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</sheetData>
  <sheetProtection password="C740" sheet="1" objects="1" scenarios="1" selectLockedCells="1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8" sqref="A8"/>
    </sheetView>
  </sheetViews>
  <sheetFormatPr defaultRowHeight="13.5" x14ac:dyDescent="0.15"/>
  <sheetData>
    <row r="2" spans="1:1" x14ac:dyDescent="0.15">
      <c r="A2" t="s">
        <v>720</v>
      </c>
    </row>
    <row r="4" spans="1:1" x14ac:dyDescent="0.15">
      <c r="A4" t="s">
        <v>715</v>
      </c>
    </row>
    <row r="6" spans="1:1" x14ac:dyDescent="0.15">
      <c r="A6" t="s">
        <v>716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23</vt:i4>
      </vt:variant>
    </vt:vector>
  </HeadingPairs>
  <TitlesOfParts>
    <vt:vector size="29" baseType="lpstr">
      <vt:lpstr>データベース</vt:lpstr>
      <vt:lpstr>作業sheet</vt:lpstr>
      <vt:lpstr>時マヤsheet</vt:lpstr>
      <vt:lpstr>52_4周期　</vt:lpstr>
      <vt:lpstr>チーム流れチェッカー</vt:lpstr>
      <vt:lpstr>注意事項</vt:lpstr>
      <vt:lpstr>'52_4周期　'!Print_Area</vt:lpstr>
      <vt:lpstr>'52_4周期　'!Print_Titles</vt:lpstr>
      <vt:lpstr>シンボル</vt:lpstr>
      <vt:lpstr>黄色い種</vt:lpstr>
      <vt:lpstr>黄色い人</vt:lpstr>
      <vt:lpstr>黄色い星</vt:lpstr>
      <vt:lpstr>黄色い戦士</vt:lpstr>
      <vt:lpstr>黄色い太陽</vt:lpstr>
      <vt:lpstr>青い猿</vt:lpstr>
      <vt:lpstr>青い手</vt:lpstr>
      <vt:lpstr>青い鷹</vt:lpstr>
      <vt:lpstr>青い夜</vt:lpstr>
      <vt:lpstr>青い嵐</vt:lpstr>
      <vt:lpstr>赤い空を歩く者</vt:lpstr>
      <vt:lpstr>赤い月</vt:lpstr>
      <vt:lpstr>赤い蛇</vt:lpstr>
      <vt:lpstr>赤い地球</vt:lpstr>
      <vt:lpstr>赤い龍</vt:lpstr>
      <vt:lpstr>白い鏡</vt:lpstr>
      <vt:lpstr>白い犬</vt:lpstr>
      <vt:lpstr>白い世界の橋渡</vt:lpstr>
      <vt:lpstr>白い風</vt:lpstr>
      <vt:lpstr>白い魔法使い</vt:lpstr>
    </vt:vector>
  </TitlesOfParts>
  <Company>Macnica,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99534</dc:creator>
  <cp:lastModifiedBy>yuki</cp:lastModifiedBy>
  <cp:lastPrinted>2016-01-12T10:02:02Z</cp:lastPrinted>
  <dcterms:created xsi:type="dcterms:W3CDTF">2016-01-08T01:54:15Z</dcterms:created>
  <dcterms:modified xsi:type="dcterms:W3CDTF">2016-01-27T03:10:00Z</dcterms:modified>
</cp:coreProperties>
</file>